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sinessbutleruk-my.sharepoint.com/personal/sid_findabusinessexpert_com/Documents/Work-PC/Documents/Scale Up Consultancy/"/>
    </mc:Choice>
  </mc:AlternateContent>
  <xr:revisionPtr revIDLastSave="56" documentId="8_{8AAEC550-7729-456D-8D10-F2BF697EAE73}" xr6:coauthVersionLast="47" xr6:coauthVersionMax="47" xr10:uidLastSave="{895ADF38-E1C4-4AA2-AF2B-A40138EB2CE3}"/>
  <bookViews>
    <workbookView xWindow="-108" yWindow="-108" windowWidth="23256" windowHeight="12576" tabRatio="551" xr2:uid="{F592BA2D-564B-4093-82AF-E8E46EE5C56E}"/>
  </bookViews>
  <sheets>
    <sheet name="Front" sheetId="1" r:id="rId1"/>
    <sheet name="Actuals" sheetId="2" r:id="rId2"/>
    <sheet name="Sales" sheetId="4" r:id="rId3"/>
    <sheet name="Receipts" sheetId="6" r:id="rId4"/>
    <sheet name="Staff" sheetId="8" r:id="rId5"/>
    <sheet name="Overheads" sheetId="16" r:id="rId6"/>
    <sheet name="Payments" sheetId="15" r:id="rId7"/>
    <sheet name="Cost of Sales" sheetId="9" r:id="rId8"/>
    <sheet name="Sales &amp; Receipts" sheetId="5" r:id="rId9"/>
    <sheet name="VAT &amp; PAYE" sheetId="7" r:id="rId10"/>
    <sheet name="Payroll" sheetId="13" state="hidden" r:id="rId11"/>
    <sheet name="Creditors &amp; Payments" sheetId="14" r:id="rId12"/>
    <sheet name="Fixed Assets" sheetId="17" state="hidden" r:id="rId13"/>
    <sheet name="Other" sheetId="18" state="hidden" r:id="rId14"/>
    <sheet name="Fcasts" sheetId="10" r:id="rId15"/>
  </sheets>
  <externalReferences>
    <externalReference r:id="rId16"/>
  </externalReferences>
  <definedNames>
    <definedName name="_xlnm.Print_Area" localSheetId="1">Actuals!$A$8:$C$77</definedName>
    <definedName name="_xlnm.Print_Area" localSheetId="14">Fcasts!$A$1:$O$59</definedName>
    <definedName name="_xlnm.Print_Area" localSheetId="0">Front!$A$1:$I$16</definedName>
    <definedName name="_xlnm.Print_Area" localSheetId="2">Sales!$A$1:$P$84</definedName>
    <definedName name="_xlnm.Print_Titles" localSheetId="1">Actuals!$1:$7</definedName>
    <definedName name="_xlnm.Print_Titles" localSheetId="14">Fcasts!$1:$8</definedName>
    <definedName name="_xlnm.Print_Titles" localSheetId="2">Sales!$1:$7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0" l="1"/>
  <c r="H21" i="10"/>
  <c r="I21" i="10"/>
  <c r="D21" i="10"/>
  <c r="J21" i="10"/>
  <c r="F21" i="10"/>
  <c r="L21" i="10"/>
  <c r="N21" i="10"/>
  <c r="E21" i="4"/>
  <c r="F21" i="4"/>
  <c r="G21" i="4"/>
  <c r="H21" i="4"/>
  <c r="I21" i="4"/>
  <c r="J21" i="4"/>
  <c r="K21" i="4"/>
  <c r="L21" i="4"/>
  <c r="M21" i="4"/>
  <c r="N21" i="4"/>
  <c r="O21" i="4"/>
  <c r="P9" i="4"/>
  <c r="E22" i="10"/>
  <c r="J22" i="10"/>
  <c r="C22" i="10"/>
  <c r="D6" i="10"/>
  <c r="E6" i="10"/>
  <c r="F6" i="10"/>
  <c r="G6" i="10"/>
  <c r="H6" i="10"/>
  <c r="I6" i="10"/>
  <c r="J6" i="10"/>
  <c r="K6" i="10"/>
  <c r="L6" i="10"/>
  <c r="M6" i="10"/>
  <c r="N6" i="10"/>
  <c r="C6" i="10"/>
  <c r="E34" i="4"/>
  <c r="F34" i="4"/>
  <c r="D34" i="4"/>
  <c r="D21" i="4"/>
  <c r="C25" i="10"/>
  <c r="D22" i="10"/>
  <c r="K22" i="10"/>
  <c r="A22" i="10"/>
  <c r="F96" i="8"/>
  <c r="F99" i="8" s="1"/>
  <c r="F22" i="13" s="1"/>
  <c r="E96" i="8"/>
  <c r="E99" i="8" s="1"/>
  <c r="D96" i="8"/>
  <c r="D99" i="8" s="1"/>
  <c r="D19" i="4"/>
  <c r="E19" i="4"/>
  <c r="E10" i="8" s="1"/>
  <c r="E15" i="8" s="1"/>
  <c r="F19" i="4"/>
  <c r="F14" i="9" s="1"/>
  <c r="E19" i="10" s="1"/>
  <c r="G19" i="4"/>
  <c r="H19" i="4"/>
  <c r="F29" i="4"/>
  <c r="F31" i="4" s="1"/>
  <c r="E11" i="5" s="1"/>
  <c r="H29" i="4"/>
  <c r="H31" i="4" s="1"/>
  <c r="G11" i="5" s="1"/>
  <c r="D35" i="4"/>
  <c r="D37" i="4"/>
  <c r="D39" i="4" s="1"/>
  <c r="E35" i="4"/>
  <c r="E37" i="4" s="1"/>
  <c r="E39" i="4" s="1"/>
  <c r="E41" i="4" s="1"/>
  <c r="F35" i="4"/>
  <c r="G35" i="4"/>
  <c r="G37" i="4" s="1"/>
  <c r="G39" i="4" s="1"/>
  <c r="G41" i="4" s="1"/>
  <c r="H35" i="4"/>
  <c r="D40" i="4"/>
  <c r="E40" i="4"/>
  <c r="F40" i="4"/>
  <c r="G40" i="4"/>
  <c r="H40" i="4"/>
  <c r="D46" i="4"/>
  <c r="E46" i="4"/>
  <c r="E48" i="4"/>
  <c r="E50" i="4" s="1"/>
  <c r="E52" i="4" s="1"/>
  <c r="E54" i="4" s="1"/>
  <c r="D13" i="5" s="1"/>
  <c r="D48" i="5" s="1"/>
  <c r="F46" i="4"/>
  <c r="G46" i="4"/>
  <c r="H46" i="4"/>
  <c r="H48" i="4" s="1"/>
  <c r="H50" i="4" s="1"/>
  <c r="H52" i="4" s="1"/>
  <c r="H54" i="4" s="1"/>
  <c r="D48" i="4"/>
  <c r="D50" i="4" s="1"/>
  <c r="D52" i="4" s="1"/>
  <c r="D54" i="4" s="1"/>
  <c r="F48" i="4"/>
  <c r="F50" i="4"/>
  <c r="F52" i="4" s="1"/>
  <c r="F54" i="4" s="1"/>
  <c r="G48" i="4"/>
  <c r="G50" i="4"/>
  <c r="G52" i="4" s="1"/>
  <c r="G54" i="4" s="1"/>
  <c r="G12" i="6" s="1"/>
  <c r="D57" i="4"/>
  <c r="D65" i="4" s="1"/>
  <c r="D67" i="4" s="1"/>
  <c r="D59" i="4"/>
  <c r="D61" i="4" s="1"/>
  <c r="D63" i="4" s="1"/>
  <c r="E57" i="4"/>
  <c r="F57" i="4"/>
  <c r="G57" i="4"/>
  <c r="H57" i="4"/>
  <c r="E59" i="4"/>
  <c r="E61" i="4" s="1"/>
  <c r="E63" i="4" s="1"/>
  <c r="G59" i="4"/>
  <c r="G61" i="4" s="1"/>
  <c r="G63" i="4" s="1"/>
  <c r="E65" i="4"/>
  <c r="E67" i="4"/>
  <c r="G65" i="4"/>
  <c r="G67" i="4" s="1"/>
  <c r="D70" i="4"/>
  <c r="D72" i="4" s="1"/>
  <c r="D74" i="4" s="1"/>
  <c r="D76" i="4" s="1"/>
  <c r="D78" i="4" s="1"/>
  <c r="D80" i="4" s="1"/>
  <c r="E70" i="4"/>
  <c r="F70" i="4"/>
  <c r="F72" i="4"/>
  <c r="F74" i="4" s="1"/>
  <c r="F76" i="4" s="1"/>
  <c r="F78" i="4" s="1"/>
  <c r="F80" i="4" s="1"/>
  <c r="G70" i="4"/>
  <c r="H70" i="4"/>
  <c r="H72" i="4" s="1"/>
  <c r="H74" i="4" s="1"/>
  <c r="H76" i="4" s="1"/>
  <c r="H78" i="4" s="1"/>
  <c r="H80" i="4" s="1"/>
  <c r="E72" i="4"/>
  <c r="E74" i="4" s="1"/>
  <c r="E76" i="4" s="1"/>
  <c r="E78" i="4" s="1"/>
  <c r="E80" i="4" s="1"/>
  <c r="G72" i="4"/>
  <c r="G74" i="4" s="1"/>
  <c r="G76" i="4" s="1"/>
  <c r="G78" i="4" s="1"/>
  <c r="G80" i="4" s="1"/>
  <c r="D5" i="6"/>
  <c r="E5" i="6"/>
  <c r="F5" i="6"/>
  <c r="G5" i="6"/>
  <c r="H5" i="6"/>
  <c r="D28" i="6"/>
  <c r="E28" i="6"/>
  <c r="F28" i="6"/>
  <c r="E28" i="5" s="1"/>
  <c r="E56" i="5" s="1"/>
  <c r="G28" i="6"/>
  <c r="H28" i="6"/>
  <c r="G28" i="5" s="1"/>
  <c r="G56" i="5" s="1"/>
  <c r="D5" i="8"/>
  <c r="E5" i="8"/>
  <c r="F5" i="8"/>
  <c r="G5" i="8"/>
  <c r="H5" i="8"/>
  <c r="D10" i="8"/>
  <c r="D15" i="8" s="1"/>
  <c r="G99" i="8"/>
  <c r="G22" i="13" s="1"/>
  <c r="H99" i="8"/>
  <c r="H12" i="13" s="1"/>
  <c r="I5" i="6"/>
  <c r="J5" i="6"/>
  <c r="K5" i="6"/>
  <c r="L5" i="6"/>
  <c r="M5" i="6"/>
  <c r="N5" i="6"/>
  <c r="O5" i="6"/>
  <c r="P5" i="6"/>
  <c r="D5" i="5"/>
  <c r="E5" i="5"/>
  <c r="F5" i="5"/>
  <c r="G5" i="5"/>
  <c r="H5" i="5"/>
  <c r="I5" i="5"/>
  <c r="J5" i="5"/>
  <c r="K5" i="5"/>
  <c r="L5" i="5"/>
  <c r="M5" i="5"/>
  <c r="N5" i="5"/>
  <c r="O5" i="5"/>
  <c r="C5" i="5"/>
  <c r="E5" i="9"/>
  <c r="F5" i="9"/>
  <c r="G5" i="9"/>
  <c r="H5" i="9"/>
  <c r="I5" i="9"/>
  <c r="J5" i="9"/>
  <c r="K5" i="9"/>
  <c r="L5" i="9"/>
  <c r="M5" i="9"/>
  <c r="N5" i="9"/>
  <c r="O5" i="9"/>
  <c r="P5" i="9"/>
  <c r="D5" i="9"/>
  <c r="E5" i="16"/>
  <c r="F5" i="16"/>
  <c r="G5" i="16"/>
  <c r="H5" i="16"/>
  <c r="I5" i="16"/>
  <c r="J5" i="16"/>
  <c r="K5" i="16"/>
  <c r="L5" i="16"/>
  <c r="M5" i="16"/>
  <c r="N5" i="16"/>
  <c r="O5" i="16"/>
  <c r="P5" i="16"/>
  <c r="D5" i="16"/>
  <c r="P5" i="8"/>
  <c r="I5" i="8"/>
  <c r="J5" i="8"/>
  <c r="K5" i="8"/>
  <c r="L5" i="8"/>
  <c r="M5" i="8"/>
  <c r="N5" i="8"/>
  <c r="O5" i="8"/>
  <c r="A1" i="10"/>
  <c r="A2" i="10"/>
  <c r="A3" i="10"/>
  <c r="A4" i="10"/>
  <c r="B12" i="10"/>
  <c r="B15" i="10" s="1"/>
  <c r="B18" i="10"/>
  <c r="B26" i="10" s="1"/>
  <c r="B19" i="10"/>
  <c r="B20" i="10"/>
  <c r="A21" i="10"/>
  <c r="A23" i="10"/>
  <c r="C23" i="10"/>
  <c r="D23" i="10"/>
  <c r="E23" i="10"/>
  <c r="F23" i="10"/>
  <c r="G23" i="10"/>
  <c r="H23" i="10"/>
  <c r="I23" i="10"/>
  <c r="J23" i="10"/>
  <c r="O23" i="10" s="1"/>
  <c r="K23" i="10"/>
  <c r="L23" i="10"/>
  <c r="M23" i="10"/>
  <c r="N23" i="10"/>
  <c r="C24" i="10"/>
  <c r="D24" i="10"/>
  <c r="E24" i="10"/>
  <c r="F24" i="10"/>
  <c r="A25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52" i="10"/>
  <c r="B53" i="10"/>
  <c r="B56" i="10"/>
  <c r="D56" i="10"/>
  <c r="E56" i="10"/>
  <c r="F56" i="10"/>
  <c r="G56" i="10"/>
  <c r="H56" i="10"/>
  <c r="I56" i="10"/>
  <c r="J56" i="10"/>
  <c r="K56" i="10"/>
  <c r="L56" i="10"/>
  <c r="M56" i="10"/>
  <c r="N56" i="10"/>
  <c r="B65" i="10"/>
  <c r="B68" i="10"/>
  <c r="B69" i="10"/>
  <c r="C69" i="10" s="1"/>
  <c r="D69" i="10"/>
  <c r="E69" i="10" s="1"/>
  <c r="F69" i="10"/>
  <c r="G69" i="10" s="1"/>
  <c r="H69" i="10" s="1"/>
  <c r="I69" i="10" s="1"/>
  <c r="J69" i="10" s="1"/>
  <c r="K69" i="10" s="1"/>
  <c r="L69" i="10" s="1"/>
  <c r="M69" i="10" s="1"/>
  <c r="N69" i="10" s="1"/>
  <c r="B70" i="10"/>
  <c r="B71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B73" i="10"/>
  <c r="B74" i="10"/>
  <c r="B75" i="10"/>
  <c r="B76" i="10"/>
  <c r="B80" i="10" s="1"/>
  <c r="B85" i="10" s="1"/>
  <c r="B77" i="10"/>
  <c r="B79" i="10"/>
  <c r="B82" i="10"/>
  <c r="B83" i="10"/>
  <c r="B88" i="10"/>
  <c r="D88" i="10" s="1"/>
  <c r="C88" i="10"/>
  <c r="F88" i="10"/>
  <c r="H88" i="10"/>
  <c r="J88" i="10"/>
  <c r="L88" i="10"/>
  <c r="N88" i="10"/>
  <c r="C112" i="10"/>
  <c r="C126" i="10"/>
  <c r="D126" i="10"/>
  <c r="E126" i="10"/>
  <c r="F126" i="10"/>
  <c r="G126" i="10"/>
  <c r="H126" i="10"/>
  <c r="I126" i="10"/>
  <c r="J126" i="10"/>
  <c r="K126" i="10"/>
  <c r="L126" i="10"/>
  <c r="M126" i="10"/>
  <c r="N126" i="10"/>
  <c r="O126" i="10"/>
  <c r="O131" i="10"/>
  <c r="A1" i="18"/>
  <c r="A2" i="18"/>
  <c r="A3" i="18"/>
  <c r="A4" i="18"/>
  <c r="D10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D16" i="18"/>
  <c r="D19" i="18" s="1"/>
  <c r="E16" i="18" s="1"/>
  <c r="D17" i="18"/>
  <c r="E17" i="18"/>
  <c r="F17" i="18"/>
  <c r="G17" i="18"/>
  <c r="H17" i="18"/>
  <c r="I17" i="18"/>
  <c r="J17" i="18"/>
  <c r="K17" i="18"/>
  <c r="L17" i="18"/>
  <c r="M17" i="18"/>
  <c r="N17" i="18"/>
  <c r="O17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A1" i="17"/>
  <c r="A2" i="17"/>
  <c r="A3" i="17"/>
  <c r="A4" i="17"/>
  <c r="D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O11" i="17"/>
  <c r="A1" i="14"/>
  <c r="A2" i="14"/>
  <c r="A3" i="14"/>
  <c r="A4" i="14"/>
  <c r="F11" i="14"/>
  <c r="N11" i="14"/>
  <c r="O11" i="14"/>
  <c r="O35" i="14"/>
  <c r="E44" i="14"/>
  <c r="F44" i="14"/>
  <c r="H44" i="14"/>
  <c r="I44" i="14"/>
  <c r="K44" i="14"/>
  <c r="L44" i="14"/>
  <c r="N44" i="14"/>
  <c r="O44" i="14"/>
  <c r="N58" i="14"/>
  <c r="O58" i="14"/>
  <c r="D74" i="14"/>
  <c r="C129" i="10" s="1"/>
  <c r="F75" i="14"/>
  <c r="N75" i="14"/>
  <c r="D87" i="14"/>
  <c r="D90" i="14"/>
  <c r="C77" i="10" s="1"/>
  <c r="D92" i="14"/>
  <c r="D12" i="7"/>
  <c r="E92" i="14"/>
  <c r="F92" i="14"/>
  <c r="F12" i="7" s="1"/>
  <c r="G92" i="14"/>
  <c r="H92" i="14"/>
  <c r="I92" i="14"/>
  <c r="I12" i="7"/>
  <c r="J92" i="14"/>
  <c r="J12" i="7" s="1"/>
  <c r="K92" i="14"/>
  <c r="K93" i="14" s="1"/>
  <c r="L92" i="14"/>
  <c r="L12" i="7"/>
  <c r="M92" i="14"/>
  <c r="M12" i="7"/>
  <c r="N92" i="14"/>
  <c r="N12" i="7"/>
  <c r="O92" i="14"/>
  <c r="O93" i="14" s="1"/>
  <c r="D93" i="14"/>
  <c r="F93" i="14"/>
  <c r="H93" i="14"/>
  <c r="I93" i="14"/>
  <c r="J93" i="14"/>
  <c r="L93" i="14"/>
  <c r="M93" i="14"/>
  <c r="N93" i="14"/>
  <c r="A1" i="13"/>
  <c r="A2" i="13"/>
  <c r="A3" i="13"/>
  <c r="A4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A1" i="7"/>
  <c r="A2" i="7"/>
  <c r="A3" i="7"/>
  <c r="A4" i="7"/>
  <c r="D10" i="7"/>
  <c r="D15" i="7" s="1"/>
  <c r="C124" i="10" s="1"/>
  <c r="H12" i="7"/>
  <c r="O12" i="7"/>
  <c r="L14" i="7"/>
  <c r="D19" i="7"/>
  <c r="D21" i="7"/>
  <c r="C127" i="10" s="1"/>
  <c r="A1" i="5"/>
  <c r="A2" i="5"/>
  <c r="A3" i="5"/>
  <c r="A11" i="5"/>
  <c r="A12" i="5"/>
  <c r="A13" i="5"/>
  <c r="A14" i="5"/>
  <c r="A15" i="5"/>
  <c r="N23" i="5"/>
  <c r="F28" i="5"/>
  <c r="F56" i="5" s="1"/>
  <c r="N28" i="5"/>
  <c r="N56" i="5" s="1"/>
  <c r="A32" i="5"/>
  <c r="A39" i="5"/>
  <c r="D56" i="5"/>
  <c r="A1" i="9"/>
  <c r="A2" i="9"/>
  <c r="A3" i="9"/>
  <c r="D14" i="9"/>
  <c r="D20" i="9"/>
  <c r="E20" i="9"/>
  <c r="F20" i="9"/>
  <c r="G20" i="9"/>
  <c r="G21" i="9" s="1"/>
  <c r="G21" i="14" s="1"/>
  <c r="G22" i="14" s="1"/>
  <c r="H20" i="9"/>
  <c r="I20" i="9"/>
  <c r="J20" i="9"/>
  <c r="K20" i="9"/>
  <c r="L20" i="9"/>
  <c r="M20" i="9"/>
  <c r="N20" i="9"/>
  <c r="O20" i="9"/>
  <c r="O21" i="9" s="1"/>
  <c r="N20" i="10" s="1"/>
  <c r="A1" i="15"/>
  <c r="A2" i="15"/>
  <c r="A3" i="15"/>
  <c r="C15" i="15"/>
  <c r="C26" i="15"/>
  <c r="C27" i="15" s="1"/>
  <c r="D15" i="14"/>
  <c r="C15" i="14" s="1"/>
  <c r="D27" i="15"/>
  <c r="D16" i="14" s="1"/>
  <c r="C130" i="10" s="1"/>
  <c r="E27" i="15"/>
  <c r="E16" i="14"/>
  <c r="D130" i="10" s="1"/>
  <c r="F27" i="15"/>
  <c r="F16" i="14"/>
  <c r="E130" i="10" s="1"/>
  <c r="G27" i="15"/>
  <c r="G16" i="14"/>
  <c r="G75" i="14" s="1"/>
  <c r="H27" i="15"/>
  <c r="H16" i="14" s="1"/>
  <c r="G130" i="10" s="1"/>
  <c r="I27" i="15"/>
  <c r="I16" i="14"/>
  <c r="H130" i="10" s="1"/>
  <c r="J27" i="15"/>
  <c r="J16" i="14"/>
  <c r="I130" i="10" s="1"/>
  <c r="K27" i="15"/>
  <c r="K16" i="14" s="1"/>
  <c r="L27" i="15"/>
  <c r="L16" i="14"/>
  <c r="K130" i="10" s="1"/>
  <c r="M27" i="15"/>
  <c r="M16" i="14"/>
  <c r="L130" i="10" s="1"/>
  <c r="N27" i="15"/>
  <c r="N16" i="14"/>
  <c r="M130" i="10" s="1"/>
  <c r="O27" i="15"/>
  <c r="O16" i="14" s="1"/>
  <c r="D56" i="15"/>
  <c r="D14" i="7" s="1"/>
  <c r="E56" i="15"/>
  <c r="E14" i="7"/>
  <c r="F56" i="15"/>
  <c r="F14" i="7"/>
  <c r="G56" i="15"/>
  <c r="G14" i="7"/>
  <c r="H56" i="15"/>
  <c r="H57" i="15" s="1"/>
  <c r="I56" i="15"/>
  <c r="I14" i="7"/>
  <c r="J56" i="15"/>
  <c r="J14" i="7"/>
  <c r="K56" i="15"/>
  <c r="K14" i="7"/>
  <c r="L56" i="15"/>
  <c r="L57" i="15" s="1"/>
  <c r="M56" i="15"/>
  <c r="M14" i="7" s="1"/>
  <c r="N56" i="15"/>
  <c r="O56" i="15"/>
  <c r="D57" i="15"/>
  <c r="C128" i="10" s="1"/>
  <c r="E57" i="15"/>
  <c r="D128" i="10" s="1"/>
  <c r="F57" i="15"/>
  <c r="E128" i="10"/>
  <c r="G57" i="15"/>
  <c r="F128" i="10"/>
  <c r="G128" i="10"/>
  <c r="I57" i="15"/>
  <c r="H128" i="10"/>
  <c r="J57" i="15"/>
  <c r="I128" i="10"/>
  <c r="K57" i="15"/>
  <c r="J128" i="10"/>
  <c r="K128" i="10"/>
  <c r="M57" i="15"/>
  <c r="L128" i="10" s="1"/>
  <c r="D65" i="15"/>
  <c r="E65" i="15"/>
  <c r="F65" i="15"/>
  <c r="G65" i="15"/>
  <c r="H65" i="15" s="1"/>
  <c r="I65" i="15"/>
  <c r="J65" i="15" s="1"/>
  <c r="K65" i="15" s="1"/>
  <c r="L65" i="15" s="1"/>
  <c r="M65" i="15" s="1"/>
  <c r="N65" i="15" s="1"/>
  <c r="O65" i="15" s="1"/>
  <c r="A1" i="16"/>
  <c r="A2" i="16"/>
  <c r="A3" i="16"/>
  <c r="A4" i="16"/>
  <c r="D11" i="16"/>
  <c r="E11" i="16" s="1"/>
  <c r="D12" i="16"/>
  <c r="D13" i="16"/>
  <c r="D14" i="16"/>
  <c r="D15" i="16"/>
  <c r="C38" i="10" s="1"/>
  <c r="E15" i="16"/>
  <c r="D38" i="10" s="1"/>
  <c r="D16" i="16"/>
  <c r="E16" i="16" s="1"/>
  <c r="D17" i="16"/>
  <c r="D18" i="16"/>
  <c r="C41" i="10"/>
  <c r="D19" i="16"/>
  <c r="C42" i="10" s="1"/>
  <c r="D20" i="16"/>
  <c r="D21" i="16"/>
  <c r="C44" i="10" s="1"/>
  <c r="D22" i="16"/>
  <c r="D23" i="16"/>
  <c r="E23" i="16" s="1"/>
  <c r="F23" i="16"/>
  <c r="G23" i="16" s="1"/>
  <c r="H23" i="16" s="1"/>
  <c r="I23" i="16" s="1"/>
  <c r="J23" i="16" s="1"/>
  <c r="K23" i="16" s="1"/>
  <c r="L23" i="16" s="1"/>
  <c r="M23" i="16" s="1"/>
  <c r="N23" i="16" s="1"/>
  <c r="O23" i="16" s="1"/>
  <c r="D24" i="16"/>
  <c r="E24" i="16" s="1"/>
  <c r="D25" i="16"/>
  <c r="A1" i="8"/>
  <c r="A2" i="8"/>
  <c r="A3" i="8"/>
  <c r="H25" i="10"/>
  <c r="C80" i="8"/>
  <c r="C82" i="8"/>
  <c r="I99" i="8"/>
  <c r="I12" i="13" s="1"/>
  <c r="J99" i="8"/>
  <c r="J12" i="13"/>
  <c r="L99" i="8"/>
  <c r="L22" i="13" s="1"/>
  <c r="M99" i="8"/>
  <c r="K99" i="8"/>
  <c r="K22" i="13"/>
  <c r="N99" i="8"/>
  <c r="N12" i="13" s="1"/>
  <c r="O99" i="8"/>
  <c r="O22" i="13" s="1"/>
  <c r="A1" i="6"/>
  <c r="A2" i="6"/>
  <c r="A3" i="6"/>
  <c r="A10" i="6"/>
  <c r="A11" i="6"/>
  <c r="A12" i="6"/>
  <c r="C18" i="6"/>
  <c r="C22" i="5"/>
  <c r="C28" i="6"/>
  <c r="C27" i="5"/>
  <c r="C28" i="5"/>
  <c r="C56" i="5" s="1"/>
  <c r="I28" i="6"/>
  <c r="H28" i="5"/>
  <c r="H56" i="5" s="1"/>
  <c r="J28" i="6"/>
  <c r="I28" i="5" s="1"/>
  <c r="I56" i="5"/>
  <c r="K28" i="6"/>
  <c r="J28" i="5"/>
  <c r="J56" i="5" s="1"/>
  <c r="L28" i="6"/>
  <c r="K28" i="5" s="1"/>
  <c r="K56" i="5" s="1"/>
  <c r="M28" i="6"/>
  <c r="L28" i="5"/>
  <c r="L56" i="5" s="1"/>
  <c r="N28" i="6"/>
  <c r="M28" i="5" s="1"/>
  <c r="M56" i="5"/>
  <c r="A31" i="6"/>
  <c r="A32" i="6"/>
  <c r="A33" i="6"/>
  <c r="A40" i="6"/>
  <c r="A41" i="6"/>
  <c r="A42" i="6"/>
  <c r="A1" i="4"/>
  <c r="A2" i="4"/>
  <c r="A3" i="4"/>
  <c r="A4" i="4"/>
  <c r="I19" i="4"/>
  <c r="J19" i="4"/>
  <c r="J21" i="9" s="1"/>
  <c r="K12" i="15" s="1"/>
  <c r="K19" i="4"/>
  <c r="K21" i="9"/>
  <c r="L12" i="15" s="1"/>
  <c r="K14" i="9"/>
  <c r="K28" i="14" s="1"/>
  <c r="L19" i="4"/>
  <c r="M19" i="4"/>
  <c r="N19" i="4"/>
  <c r="N10" i="8" s="1"/>
  <c r="N15" i="8" s="1"/>
  <c r="O19" i="4"/>
  <c r="O14" i="9"/>
  <c r="O10" i="8"/>
  <c r="O15" i="8" s="1"/>
  <c r="A21" i="4"/>
  <c r="I29" i="4"/>
  <c r="I31" i="4" s="1"/>
  <c r="H11" i="5" s="1"/>
  <c r="H34" i="5" s="1"/>
  <c r="H35" i="5" s="1"/>
  <c r="J29" i="4"/>
  <c r="I24" i="10"/>
  <c r="K29" i="4"/>
  <c r="K31" i="4" s="1"/>
  <c r="J11" i="5" s="1"/>
  <c r="J24" i="10"/>
  <c r="M29" i="4"/>
  <c r="N29" i="4"/>
  <c r="O29" i="4"/>
  <c r="O31" i="4" s="1"/>
  <c r="N11" i="5" s="1"/>
  <c r="D25" i="10"/>
  <c r="I35" i="4"/>
  <c r="I37" i="4"/>
  <c r="I39" i="4" s="1"/>
  <c r="J35" i="4"/>
  <c r="J37" i="4" s="1"/>
  <c r="I25" i="10"/>
  <c r="K35" i="4"/>
  <c r="L35" i="4"/>
  <c r="M35" i="4"/>
  <c r="M37" i="4"/>
  <c r="M39" i="4" s="1"/>
  <c r="M41" i="4" s="1"/>
  <c r="N35" i="4"/>
  <c r="O35" i="4"/>
  <c r="N25" i="10"/>
  <c r="I40" i="4"/>
  <c r="J40" i="4"/>
  <c r="K40" i="4"/>
  <c r="L40" i="4"/>
  <c r="M40" i="4"/>
  <c r="N40" i="4"/>
  <c r="O40" i="4"/>
  <c r="A45" i="4"/>
  <c r="A46" i="5"/>
  <c r="I46" i="4"/>
  <c r="I48" i="4"/>
  <c r="I50" i="4" s="1"/>
  <c r="I52" i="4" s="1"/>
  <c r="I54" i="4" s="1"/>
  <c r="J46" i="4"/>
  <c r="J48" i="4" s="1"/>
  <c r="J50" i="4"/>
  <c r="J52" i="4" s="1"/>
  <c r="J54" i="4" s="1"/>
  <c r="K46" i="4"/>
  <c r="L46" i="4"/>
  <c r="L48" i="4" s="1"/>
  <c r="L50" i="4" s="1"/>
  <c r="L52" i="4" s="1"/>
  <c r="L54" i="4" s="1"/>
  <c r="M46" i="4"/>
  <c r="M48" i="4"/>
  <c r="M50" i="4"/>
  <c r="M52" i="4" s="1"/>
  <c r="M54" i="4" s="1"/>
  <c r="N46" i="4"/>
  <c r="N48" i="4" s="1"/>
  <c r="N50" i="4" s="1"/>
  <c r="N52" i="4" s="1"/>
  <c r="N54" i="4" s="1"/>
  <c r="O46" i="4"/>
  <c r="O48" i="4"/>
  <c r="O50" i="4" s="1"/>
  <c r="O52" i="4"/>
  <c r="O54" i="4" s="1"/>
  <c r="N13" i="5" s="1"/>
  <c r="N48" i="5" s="1"/>
  <c r="N49" i="5" s="1"/>
  <c r="K48" i="4"/>
  <c r="K50" i="4"/>
  <c r="K52" i="4" s="1"/>
  <c r="K54" i="4" s="1"/>
  <c r="K12" i="6" s="1"/>
  <c r="I57" i="4"/>
  <c r="I59" i="4" s="1"/>
  <c r="I61" i="4"/>
  <c r="I63" i="4" s="1"/>
  <c r="J57" i="4"/>
  <c r="J59" i="4"/>
  <c r="J61" i="4" s="1"/>
  <c r="J63" i="4" s="1"/>
  <c r="K57" i="4"/>
  <c r="K59" i="4" s="1"/>
  <c r="K61" i="4"/>
  <c r="K63" i="4" s="1"/>
  <c r="L57" i="4"/>
  <c r="L59" i="4" s="1"/>
  <c r="M57" i="4"/>
  <c r="M59" i="4"/>
  <c r="M61" i="4" s="1"/>
  <c r="M63" i="4" s="1"/>
  <c r="N57" i="4"/>
  <c r="N59" i="4"/>
  <c r="N61" i="4" s="1"/>
  <c r="N63" i="4" s="1"/>
  <c r="O57" i="4"/>
  <c r="L61" i="4"/>
  <c r="L63" i="4" s="1"/>
  <c r="I65" i="4"/>
  <c r="I67" i="4" s="1"/>
  <c r="J65" i="4"/>
  <c r="J67" i="4" s="1"/>
  <c r="K65" i="4"/>
  <c r="K67" i="4" s="1"/>
  <c r="L65" i="4"/>
  <c r="L67" i="4" s="1"/>
  <c r="M65" i="4"/>
  <c r="M67" i="4"/>
  <c r="N65" i="4"/>
  <c r="N67" i="4" s="1"/>
  <c r="I70" i="4"/>
  <c r="I72" i="4" s="1"/>
  <c r="I74" i="4" s="1"/>
  <c r="I76" i="4" s="1"/>
  <c r="I78" i="4" s="1"/>
  <c r="I80" i="4" s="1"/>
  <c r="J70" i="4"/>
  <c r="J72" i="4" s="1"/>
  <c r="J74" i="4"/>
  <c r="J76" i="4" s="1"/>
  <c r="J78" i="4" s="1"/>
  <c r="J80" i="4" s="1"/>
  <c r="K70" i="4"/>
  <c r="K72" i="4" s="1"/>
  <c r="K74" i="4"/>
  <c r="K76" i="4" s="1"/>
  <c r="K78" i="4" s="1"/>
  <c r="K80" i="4" s="1"/>
  <c r="L70" i="4"/>
  <c r="L72" i="4" s="1"/>
  <c r="L74" i="4" s="1"/>
  <c r="L76" i="4" s="1"/>
  <c r="L78" i="4" s="1"/>
  <c r="L80" i="4" s="1"/>
  <c r="M70" i="4"/>
  <c r="M72" i="4" s="1"/>
  <c r="M74" i="4"/>
  <c r="M76" i="4" s="1"/>
  <c r="M78" i="4" s="1"/>
  <c r="M80" i="4" s="1"/>
  <c r="N70" i="4"/>
  <c r="N72" i="4" s="1"/>
  <c r="N74" i="4" s="1"/>
  <c r="N76" i="4" s="1"/>
  <c r="N78" i="4" s="1"/>
  <c r="N80" i="4" s="1"/>
  <c r="O70" i="4"/>
  <c r="O72" i="4" s="1"/>
  <c r="O74" i="4" s="1"/>
  <c r="O76" i="4" s="1"/>
  <c r="O78" i="4" s="1"/>
  <c r="O80" i="4" s="1"/>
  <c r="A1" i="2"/>
  <c r="A2" i="2"/>
  <c r="A3" i="2"/>
  <c r="C58" i="2"/>
  <c r="C67" i="2"/>
  <c r="C70" i="2"/>
  <c r="D21" i="9"/>
  <c r="C20" i="10" s="1"/>
  <c r="N21" i="9"/>
  <c r="N14" i="9"/>
  <c r="M19" i="10" s="1"/>
  <c r="D17" i="14"/>
  <c r="C17" i="14"/>
  <c r="B78" i="10" s="1"/>
  <c r="M88" i="10"/>
  <c r="K88" i="10"/>
  <c r="I88" i="10"/>
  <c r="G88" i="10"/>
  <c r="E88" i="10"/>
  <c r="O37" i="4"/>
  <c r="O39" i="4" s="1"/>
  <c r="O41" i="4" s="1"/>
  <c r="O43" i="4" s="1"/>
  <c r="O42" i="4" s="1"/>
  <c r="N12" i="5" s="1"/>
  <c r="N41" i="5" s="1"/>
  <c r="N42" i="5" s="1"/>
  <c r="I80" i="8"/>
  <c r="J39" i="4"/>
  <c r="J41" i="4" s="1"/>
  <c r="L25" i="10"/>
  <c r="B90" i="10"/>
  <c r="M75" i="14"/>
  <c r="E75" i="14"/>
  <c r="H75" i="14"/>
  <c r="D49" i="14"/>
  <c r="D51" i="15"/>
  <c r="D51" i="14" s="1"/>
  <c r="G24" i="10"/>
  <c r="C40" i="10"/>
  <c r="E17" i="16"/>
  <c r="D52" i="15"/>
  <c r="D58" i="14" s="1"/>
  <c r="K24" i="10"/>
  <c r="D15" i="15"/>
  <c r="C18" i="15"/>
  <c r="O36" i="14"/>
  <c r="J22" i="13"/>
  <c r="C34" i="10"/>
  <c r="D42" i="14"/>
  <c r="D43" i="14" s="1"/>
  <c r="D75" i="14"/>
  <c r="C79" i="10"/>
  <c r="E19" i="18"/>
  <c r="D10" i="14"/>
  <c r="E18" i="16"/>
  <c r="F18" i="16" s="1"/>
  <c r="F15" i="16"/>
  <c r="G15" i="16" s="1"/>
  <c r="M25" i="10"/>
  <c r="N37" i="4"/>
  <c r="N39" i="4" s="1"/>
  <c r="N41" i="4" s="1"/>
  <c r="L37" i="4"/>
  <c r="L39" i="4" s="1"/>
  <c r="L41" i="4"/>
  <c r="K25" i="10"/>
  <c r="J14" i="9"/>
  <c r="J28" i="14" s="1"/>
  <c r="J29" i="14" s="1"/>
  <c r="E25" i="10"/>
  <c r="F37" i="4"/>
  <c r="F39" i="4" s="1"/>
  <c r="N80" i="8"/>
  <c r="H10" i="8"/>
  <c r="H15" i="8" s="1"/>
  <c r="H21" i="9"/>
  <c r="G20" i="10" s="1"/>
  <c r="K37" i="4"/>
  <c r="K39" i="4" s="1"/>
  <c r="K41" i="4" s="1"/>
  <c r="H37" i="4"/>
  <c r="H39" i="4"/>
  <c r="H41" i="4" s="1"/>
  <c r="H43" i="4" s="1"/>
  <c r="G25" i="10"/>
  <c r="N24" i="10"/>
  <c r="F21" i="9"/>
  <c r="E20" i="10" s="1"/>
  <c r="L24" i="10"/>
  <c r="M24" i="10"/>
  <c r="J25" i="10"/>
  <c r="K80" i="8"/>
  <c r="G80" i="8"/>
  <c r="J80" i="8"/>
  <c r="M80" i="8"/>
  <c r="L80" i="8"/>
  <c r="H24" i="10"/>
  <c r="O24" i="10" s="1"/>
  <c r="O80" i="8"/>
  <c r="F25" i="10"/>
  <c r="H80" i="8"/>
  <c r="E12" i="6"/>
  <c r="E18" i="6" s="1"/>
  <c r="D23" i="5" s="1"/>
  <c r="O25" i="10"/>
  <c r="L12" i="13"/>
  <c r="I22" i="13"/>
  <c r="K12" i="13"/>
  <c r="K10" i="8"/>
  <c r="J10" i="8"/>
  <c r="N22" i="10"/>
  <c r="N82" i="8"/>
  <c r="G22" i="10"/>
  <c r="F22" i="10"/>
  <c r="I10" i="8"/>
  <c r="I15" i="8" s="1"/>
  <c r="I21" i="9"/>
  <c r="G10" i="8"/>
  <c r="G14" i="9"/>
  <c r="F19" i="10" s="1"/>
  <c r="K29" i="14"/>
  <c r="M10" i="8"/>
  <c r="M15" i="8" s="1"/>
  <c r="M14" i="9"/>
  <c r="M13" i="15" s="1"/>
  <c r="L21" i="9"/>
  <c r="L21" i="14" s="1"/>
  <c r="L22" i="14" s="1"/>
  <c r="L10" i="8"/>
  <c r="L15" i="8" s="1"/>
  <c r="M22" i="10"/>
  <c r="H22" i="10"/>
  <c r="F13" i="5"/>
  <c r="F48" i="5" s="1"/>
  <c r="H12" i="6"/>
  <c r="G13" i="5"/>
  <c r="G48" i="5"/>
  <c r="P37" i="4"/>
  <c r="O12" i="6"/>
  <c r="M43" i="4"/>
  <c r="O11" i="6" s="1"/>
  <c r="J43" i="4"/>
  <c r="L12" i="6"/>
  <c r="K13" i="5"/>
  <c r="K48" i="5" s="1"/>
  <c r="K49" i="5" s="1"/>
  <c r="D41" i="4"/>
  <c r="D43" i="4" s="1"/>
  <c r="E43" i="4"/>
  <c r="E42" i="4" s="1"/>
  <c r="D12" i="5" s="1"/>
  <c r="D41" i="5" s="1"/>
  <c r="D42" i="5" s="1"/>
  <c r="C53" i="10"/>
  <c r="C52" i="10"/>
  <c r="D39" i="10"/>
  <c r="F16" i="16"/>
  <c r="C39" i="10"/>
  <c r="G49" i="5"/>
  <c r="G16" i="16"/>
  <c r="E39" i="10"/>
  <c r="J31" i="4"/>
  <c r="I11" i="5"/>
  <c r="M21" i="10"/>
  <c r="M31" i="4"/>
  <c r="L11" i="5" s="1"/>
  <c r="L34" i="5" s="1"/>
  <c r="L35" i="5" s="1"/>
  <c r="C21" i="10"/>
  <c r="G21" i="10"/>
  <c r="K21" i="10"/>
  <c r="M28" i="14"/>
  <c r="M29" i="14" s="1"/>
  <c r="L19" i="10"/>
  <c r="L22" i="10"/>
  <c r="M82" i="8"/>
  <c r="M83" i="8" s="1"/>
  <c r="M84" i="8" s="1"/>
  <c r="K21" i="14"/>
  <c r="K22" i="14" s="1"/>
  <c r="I14" i="9"/>
  <c r="M12" i="8"/>
  <c r="J15" i="8"/>
  <c r="J12" i="8"/>
  <c r="L12" i="8"/>
  <c r="J82" i="8"/>
  <c r="F20" i="10"/>
  <c r="P23" i="9"/>
  <c r="P24" i="9"/>
  <c r="I22" i="10"/>
  <c r="O21" i="10"/>
  <c r="H12" i="8" l="1"/>
  <c r="G12" i="13"/>
  <c r="N22" i="13"/>
  <c r="D12" i="13"/>
  <c r="D22" i="13"/>
  <c r="E12" i="13"/>
  <c r="E22" i="13"/>
  <c r="H22" i="13"/>
  <c r="F12" i="13"/>
  <c r="O12" i="13"/>
  <c r="E12" i="8"/>
  <c r="E16" i="8" s="1"/>
  <c r="E18" i="8" s="1"/>
  <c r="J19" i="10"/>
  <c r="G18" i="16"/>
  <c r="H18" i="16" s="1"/>
  <c r="E41" i="10"/>
  <c r="F24" i="16"/>
  <c r="D11" i="17"/>
  <c r="D12" i="17" s="1"/>
  <c r="D52" i="10"/>
  <c r="D34" i="10"/>
  <c r="E42" i="14"/>
  <c r="E43" i="14" s="1"/>
  <c r="F11" i="16"/>
  <c r="E19" i="16"/>
  <c r="E38" i="10"/>
  <c r="E21" i="16"/>
  <c r="D41" i="10"/>
  <c r="M20" i="10"/>
  <c r="N21" i="14"/>
  <c r="N22" i="14" s="1"/>
  <c r="O12" i="15"/>
  <c r="O28" i="14"/>
  <c r="O29" i="14" s="1"/>
  <c r="O13" i="15"/>
  <c r="N19" i="10"/>
  <c r="M21" i="9"/>
  <c r="M21" i="14" s="1"/>
  <c r="I12" i="8"/>
  <c r="H16" i="8"/>
  <c r="H18" i="8" s="1"/>
  <c r="L16" i="8"/>
  <c r="L18" i="8" s="1"/>
  <c r="L22" i="8" s="1"/>
  <c r="D21" i="14"/>
  <c r="D22" i="14" s="1"/>
  <c r="F10" i="8"/>
  <c r="E12" i="15"/>
  <c r="O12" i="8"/>
  <c r="K13" i="15"/>
  <c r="G13" i="15"/>
  <c r="J20" i="10"/>
  <c r="I13" i="5"/>
  <c r="I48" i="5" s="1"/>
  <c r="I49" i="5" s="1"/>
  <c r="J12" i="6"/>
  <c r="D83" i="14"/>
  <c r="D28" i="14"/>
  <c r="D13" i="15"/>
  <c r="D18" i="15" s="1"/>
  <c r="D11" i="14" s="1"/>
  <c r="D12" i="14" s="1"/>
  <c r="C19" i="10"/>
  <c r="N16" i="5"/>
  <c r="N12" i="10" s="1"/>
  <c r="N15" i="10" s="1"/>
  <c r="N34" i="5"/>
  <c r="N35" i="5" s="1"/>
  <c r="N43" i="4"/>
  <c r="N42" i="4" s="1"/>
  <c r="N12" i="15"/>
  <c r="D42" i="4"/>
  <c r="C12" i="5" s="1"/>
  <c r="C41" i="5" s="1"/>
  <c r="C42" i="5" s="1"/>
  <c r="F11" i="6"/>
  <c r="D12" i="6"/>
  <c r="D18" i="6" s="1"/>
  <c r="C23" i="5" s="1"/>
  <c r="C13" i="5"/>
  <c r="C48" i="5" s="1"/>
  <c r="N83" i="8"/>
  <c r="N84" i="8" s="1"/>
  <c r="N85" i="8" s="1"/>
  <c r="O10" i="6"/>
  <c r="N31" i="4"/>
  <c r="M11" i="5" s="1"/>
  <c r="M34" i="5" s="1"/>
  <c r="G16" i="5"/>
  <c r="G12" i="10" s="1"/>
  <c r="G15" i="10" s="1"/>
  <c r="G34" i="5"/>
  <c r="G35" i="5" s="1"/>
  <c r="H42" i="4"/>
  <c r="G12" i="5" s="1"/>
  <c r="G41" i="5" s="1"/>
  <c r="G42" i="5" s="1"/>
  <c r="J11" i="6"/>
  <c r="G59" i="5"/>
  <c r="H11" i="7" s="1"/>
  <c r="J83" i="8"/>
  <c r="H12" i="15"/>
  <c r="L14" i="9"/>
  <c r="K19" i="10" s="1"/>
  <c r="O21" i="14"/>
  <c r="K82" i="8"/>
  <c r="N28" i="14"/>
  <c r="N29" i="14" s="1"/>
  <c r="N13" i="15"/>
  <c r="O82" i="8"/>
  <c r="E21" i="9"/>
  <c r="P21" i="9" s="1"/>
  <c r="K20" i="10"/>
  <c r="I19" i="10"/>
  <c r="I82" i="8"/>
  <c r="M12" i="15"/>
  <c r="J13" i="15"/>
  <c r="J13" i="5"/>
  <c r="J48" i="5" s="1"/>
  <c r="J49" i="5" s="1"/>
  <c r="C24" i="5"/>
  <c r="D22" i="5" s="1"/>
  <c r="G11" i="6"/>
  <c r="N59" i="5"/>
  <c r="O11" i="7" s="1"/>
  <c r="J16" i="8"/>
  <c r="J18" i="8" s="1"/>
  <c r="E34" i="5"/>
  <c r="M85" i="8"/>
  <c r="D43" i="5"/>
  <c r="C43" i="5"/>
  <c r="C44" i="5" s="1"/>
  <c r="D40" i="5" s="1"/>
  <c r="D44" i="5" s="1"/>
  <c r="E40" i="5" s="1"/>
  <c r="J12" i="15"/>
  <c r="H20" i="10"/>
  <c r="I21" i="14"/>
  <c r="F49" i="5"/>
  <c r="H19" i="10"/>
  <c r="I13" i="15"/>
  <c r="O22" i="14"/>
  <c r="I28" i="14"/>
  <c r="I34" i="5"/>
  <c r="E10" i="14"/>
  <c r="M16" i="8"/>
  <c r="M18" i="8" s="1"/>
  <c r="J34" i="5"/>
  <c r="L11" i="6"/>
  <c r="J42" i="4"/>
  <c r="I12" i="5" s="1"/>
  <c r="I41" i="5" s="1"/>
  <c r="C50" i="5"/>
  <c r="C49" i="5"/>
  <c r="C51" i="5"/>
  <c r="D47" i="5" s="1"/>
  <c r="D51" i="5" s="1"/>
  <c r="E47" i="5" s="1"/>
  <c r="F41" i="10"/>
  <c r="L43" i="4"/>
  <c r="N11" i="6" s="1"/>
  <c r="L42" i="4"/>
  <c r="M12" i="13"/>
  <c r="M22" i="13"/>
  <c r="G41" i="10"/>
  <c r="I18" i="16"/>
  <c r="M13" i="5"/>
  <c r="M48" i="5" s="1"/>
  <c r="N12" i="6"/>
  <c r="L29" i="4"/>
  <c r="L31" i="4" s="1"/>
  <c r="K11" i="5" s="1"/>
  <c r="P24" i="4"/>
  <c r="K75" i="14"/>
  <c r="J130" i="10"/>
  <c r="E12" i="7"/>
  <c r="E93" i="14"/>
  <c r="B92" i="10"/>
  <c r="F12" i="6"/>
  <c r="E13" i="5"/>
  <c r="P54" i="4"/>
  <c r="D49" i="5"/>
  <c r="D50" i="5"/>
  <c r="K15" i="8"/>
  <c r="K12" i="8"/>
  <c r="K43" i="4"/>
  <c r="M11" i="6" s="1"/>
  <c r="D24" i="5"/>
  <c r="E20" i="16"/>
  <c r="C43" i="10"/>
  <c r="D27" i="16"/>
  <c r="E10" i="15" s="1"/>
  <c r="N130" i="10"/>
  <c r="O130" i="10" s="1"/>
  <c r="O75" i="14"/>
  <c r="D12" i="18"/>
  <c r="G43" i="4"/>
  <c r="I11" i="6" s="1"/>
  <c r="H16" i="16"/>
  <c r="F39" i="10"/>
  <c r="L13" i="15"/>
  <c r="F28" i="14"/>
  <c r="F13" i="15"/>
  <c r="F41" i="4"/>
  <c r="P39" i="4"/>
  <c r="L13" i="5"/>
  <c r="L48" i="5" s="1"/>
  <c r="M12" i="6"/>
  <c r="E52" i="10"/>
  <c r="G24" i="16"/>
  <c r="E11" i="17"/>
  <c r="G28" i="14"/>
  <c r="H13" i="5"/>
  <c r="H48" i="5" s="1"/>
  <c r="I12" i="6"/>
  <c r="G15" i="8"/>
  <c r="G12" i="8"/>
  <c r="F16" i="18"/>
  <c r="F19" i="18" s="1"/>
  <c r="D79" i="10"/>
  <c r="C78" i="10"/>
  <c r="E15" i="14"/>
  <c r="E17" i="14" s="1"/>
  <c r="D50" i="15"/>
  <c r="D44" i="14" s="1"/>
  <c r="C29" i="5"/>
  <c r="O14" i="7"/>
  <c r="O57" i="15"/>
  <c r="N128" i="10" s="1"/>
  <c r="O128" i="10" s="1"/>
  <c r="M42" i="4"/>
  <c r="G12" i="15"/>
  <c r="F21" i="14"/>
  <c r="D50" i="14"/>
  <c r="D52" i="14" s="1"/>
  <c r="E48" i="14" s="1"/>
  <c r="N12" i="8"/>
  <c r="E25" i="16"/>
  <c r="D63" i="14"/>
  <c r="D66" i="14" s="1"/>
  <c r="E62" i="14" s="1"/>
  <c r="E14" i="16"/>
  <c r="C37" i="10"/>
  <c r="O56" i="10"/>
  <c r="G29" i="4"/>
  <c r="G31" i="4" s="1"/>
  <c r="F11" i="5" s="1"/>
  <c r="C84" i="8"/>
  <c r="C86" i="8" s="1"/>
  <c r="D56" i="14"/>
  <c r="E13" i="16"/>
  <c r="C36" i="10"/>
  <c r="D40" i="10"/>
  <c r="F17" i="16"/>
  <c r="O59" i="4"/>
  <c r="O61" i="4" s="1"/>
  <c r="O63" i="4" s="1"/>
  <c r="O65" i="4"/>
  <c r="O67" i="4" s="1"/>
  <c r="O84" i="4" s="1"/>
  <c r="I20" i="10"/>
  <c r="J21" i="14"/>
  <c r="I12" i="15"/>
  <c r="H21" i="14"/>
  <c r="H15" i="16"/>
  <c r="F38" i="10"/>
  <c r="I41" i="4"/>
  <c r="G93" i="14"/>
  <c r="G12" i="7"/>
  <c r="L75" i="14"/>
  <c r="J75" i="14"/>
  <c r="B46" i="10"/>
  <c r="N57" i="15"/>
  <c r="M128" i="10" s="1"/>
  <c r="N14" i="7"/>
  <c r="B28" i="10"/>
  <c r="B48" i="10" s="1"/>
  <c r="B55" i="10" s="1"/>
  <c r="B57" i="10" s="1"/>
  <c r="H14" i="7"/>
  <c r="K12" i="7"/>
  <c r="E14" i="9"/>
  <c r="F130" i="10"/>
  <c r="I75" i="14"/>
  <c r="C72" i="2"/>
  <c r="C77" i="2" s="1"/>
  <c r="C76" i="2" s="1"/>
  <c r="B89" i="10" s="1"/>
  <c r="E22" i="16"/>
  <c r="C45" i="10"/>
  <c r="H59" i="4"/>
  <c r="H61" i="4" s="1"/>
  <c r="H63" i="4" s="1"/>
  <c r="H65" i="4"/>
  <c r="H67" i="4" s="1"/>
  <c r="H84" i="4" s="1"/>
  <c r="K10" i="6" s="1"/>
  <c r="C35" i="10"/>
  <c r="E12" i="16"/>
  <c r="E87" i="14"/>
  <c r="E90" i="14" s="1"/>
  <c r="D12" i="8"/>
  <c r="O22" i="10"/>
  <c r="F59" i="4"/>
  <c r="F61" i="4" s="1"/>
  <c r="F63" i="4" s="1"/>
  <c r="F65" i="4"/>
  <c r="F67" i="4" s="1"/>
  <c r="E29" i="4"/>
  <c r="E31" i="4" s="1"/>
  <c r="H14" i="9"/>
  <c r="L24" i="8" l="1"/>
  <c r="L20" i="13" s="1"/>
  <c r="L10" i="13"/>
  <c r="K18" i="10" s="1"/>
  <c r="K26" i="10" s="1"/>
  <c r="M22" i="14"/>
  <c r="N23" i="14"/>
  <c r="N72" i="14" s="1"/>
  <c r="M122" i="10" s="1"/>
  <c r="O23" i="14"/>
  <c r="O72" i="14" s="1"/>
  <c r="N122" i="10" s="1"/>
  <c r="O122" i="10" s="1"/>
  <c r="L20" i="10"/>
  <c r="D23" i="14"/>
  <c r="D72" i="14" s="1"/>
  <c r="C122" i="10" s="1"/>
  <c r="F42" i="14"/>
  <c r="F43" i="14" s="1"/>
  <c r="E34" i="10"/>
  <c r="D11" i="15"/>
  <c r="G11" i="16"/>
  <c r="C65" i="10"/>
  <c r="E9" i="17"/>
  <c r="E12" i="17" s="1"/>
  <c r="F21" i="16"/>
  <c r="D44" i="10"/>
  <c r="D42" i="10"/>
  <c r="F19" i="16"/>
  <c r="N90" i="8"/>
  <c r="N16" i="13" s="1"/>
  <c r="N11" i="13"/>
  <c r="M33" i="10" s="1"/>
  <c r="I16" i="8"/>
  <c r="I18" i="8" s="1"/>
  <c r="O16" i="8"/>
  <c r="O18" i="8" s="1"/>
  <c r="F15" i="8"/>
  <c r="F12" i="8"/>
  <c r="H22" i="8"/>
  <c r="H10" i="13"/>
  <c r="G18" i="10" s="1"/>
  <c r="M12" i="5"/>
  <c r="M41" i="5" s="1"/>
  <c r="M42" i="5" s="1"/>
  <c r="N84" i="4"/>
  <c r="J84" i="4"/>
  <c r="M10" i="6" s="1"/>
  <c r="F12" i="15"/>
  <c r="D20" i="10"/>
  <c r="O20" i="10" s="1"/>
  <c r="E21" i="14"/>
  <c r="J84" i="8"/>
  <c r="J85" i="8" s="1"/>
  <c r="D29" i="14"/>
  <c r="D30" i="14" s="1"/>
  <c r="D73" i="14" s="1"/>
  <c r="C123" i="10" s="1"/>
  <c r="F82" i="8"/>
  <c r="F80" i="8"/>
  <c r="O83" i="8"/>
  <c r="O84" i="8" s="1"/>
  <c r="L28" i="14"/>
  <c r="I16" i="5"/>
  <c r="I12" i="10" s="1"/>
  <c r="I15" i="10" s="1"/>
  <c r="F18" i="6"/>
  <c r="I83" i="8"/>
  <c r="I84" i="8" s="1"/>
  <c r="I85" i="8" s="1"/>
  <c r="K83" i="8"/>
  <c r="K84" i="8" s="1"/>
  <c r="K85" i="8" s="1"/>
  <c r="J10" i="13"/>
  <c r="J22" i="8"/>
  <c r="J24" i="8" s="1"/>
  <c r="J20" i="13" s="1"/>
  <c r="M10" i="13"/>
  <c r="M22" i="8"/>
  <c r="E82" i="8"/>
  <c r="E80" i="8"/>
  <c r="D77" i="10"/>
  <c r="F87" i="14"/>
  <c r="F90" i="14" s="1"/>
  <c r="I43" i="4"/>
  <c r="K11" i="6" s="1"/>
  <c r="K18" i="6" s="1"/>
  <c r="I42" i="4"/>
  <c r="F34" i="5"/>
  <c r="G29" i="14"/>
  <c r="L49" i="5"/>
  <c r="L50" i="5" s="1"/>
  <c r="I29" i="14"/>
  <c r="G19" i="10"/>
  <c r="H28" i="14"/>
  <c r="H13" i="15"/>
  <c r="E49" i="14"/>
  <c r="E50" i="14" s="1"/>
  <c r="F12" i="16"/>
  <c r="E51" i="15"/>
  <c r="E51" i="14" s="1"/>
  <c r="E71" i="14" s="1"/>
  <c r="D121" i="10" s="1"/>
  <c r="D35" i="10"/>
  <c r="E27" i="16"/>
  <c r="E40" i="10"/>
  <c r="G17" i="16"/>
  <c r="G82" i="8"/>
  <c r="D27" i="5"/>
  <c r="D29" i="5" s="1"/>
  <c r="E27" i="5" s="1"/>
  <c r="E29" i="5" s="1"/>
  <c r="F27" i="5" s="1"/>
  <c r="F29" i="5" s="1"/>
  <c r="G27" i="5" s="1"/>
  <c r="G29" i="5" s="1"/>
  <c r="H27" i="5" s="1"/>
  <c r="H29" i="5" s="1"/>
  <c r="I27" i="5" s="1"/>
  <c r="I29" i="5" s="1"/>
  <c r="J27" i="5" s="1"/>
  <c r="J29" i="5" s="1"/>
  <c r="K27" i="5" s="1"/>
  <c r="K29" i="5" s="1"/>
  <c r="L27" i="5" s="1"/>
  <c r="L29" i="5" s="1"/>
  <c r="M27" i="5" s="1"/>
  <c r="M29" i="5" s="1"/>
  <c r="N27" i="5" s="1"/>
  <c r="N29" i="5" s="1"/>
  <c r="G39" i="10"/>
  <c r="I16" i="16"/>
  <c r="F20" i="16"/>
  <c r="D43" i="10"/>
  <c r="I42" i="5"/>
  <c r="L15" i="13"/>
  <c r="D11" i="5"/>
  <c r="E84" i="4"/>
  <c r="H10" i="6" s="1"/>
  <c r="F22" i="14"/>
  <c r="D19" i="10"/>
  <c r="E13" i="15"/>
  <c r="E18" i="15" s="1"/>
  <c r="E28" i="14"/>
  <c r="P14" i="9"/>
  <c r="H22" i="14"/>
  <c r="D78" i="10"/>
  <c r="F15" i="14"/>
  <c r="F17" i="14" s="1"/>
  <c r="F11" i="17"/>
  <c r="H24" i="16"/>
  <c r="F52" i="10"/>
  <c r="F43" i="4"/>
  <c r="F42" i="4" s="1"/>
  <c r="F84" i="4" s="1"/>
  <c r="I10" i="6" s="1"/>
  <c r="I18" i="6" s="1"/>
  <c r="P41" i="4"/>
  <c r="G42" i="4"/>
  <c r="E48" i="5"/>
  <c r="O13" i="5"/>
  <c r="E10" i="13"/>
  <c r="E22" i="8"/>
  <c r="E24" i="8" s="1"/>
  <c r="E20" i="13" s="1"/>
  <c r="M35" i="5"/>
  <c r="M90" i="8"/>
  <c r="M16" i="13" s="1"/>
  <c r="M11" i="13"/>
  <c r="L33" i="10" s="1"/>
  <c r="D29" i="4"/>
  <c r="P26" i="4"/>
  <c r="D36" i="10"/>
  <c r="F13" i="16"/>
  <c r="E56" i="14"/>
  <c r="E57" i="14" s="1"/>
  <c r="E52" i="15"/>
  <c r="E58" i="14" s="1"/>
  <c r="D37" i="10"/>
  <c r="F14" i="16"/>
  <c r="E10" i="18"/>
  <c r="E12" i="18" s="1"/>
  <c r="C82" i="10"/>
  <c r="C83" i="10" s="1"/>
  <c r="K42" i="4"/>
  <c r="E23" i="5"/>
  <c r="L82" i="8"/>
  <c r="M16" i="5"/>
  <c r="M12" i="10" s="1"/>
  <c r="M15" i="10" s="1"/>
  <c r="E35" i="5"/>
  <c r="I15" i="16"/>
  <c r="G38" i="10"/>
  <c r="D45" i="14"/>
  <c r="E41" i="14" s="1"/>
  <c r="E45" i="14" s="1"/>
  <c r="F41" i="14" s="1"/>
  <c r="F45" i="14" s="1"/>
  <c r="G41" i="14" s="1"/>
  <c r="D71" i="14"/>
  <c r="C121" i="10" s="1"/>
  <c r="E22" i="5"/>
  <c r="H82" i="8"/>
  <c r="H49" i="5"/>
  <c r="K34" i="5"/>
  <c r="K16" i="5"/>
  <c r="K12" i="10" s="1"/>
  <c r="K15" i="10" s="1"/>
  <c r="K12" i="5"/>
  <c r="K41" i="5" s="1"/>
  <c r="L84" i="4"/>
  <c r="D80" i="8"/>
  <c r="D82" i="8"/>
  <c r="J22" i="14"/>
  <c r="D57" i="14"/>
  <c r="D59" i="14" s="1"/>
  <c r="E55" i="14" s="1"/>
  <c r="E59" i="14" s="1"/>
  <c r="F55" i="14" s="1"/>
  <c r="L12" i="5"/>
  <c r="M84" i="4"/>
  <c r="F29" i="14"/>
  <c r="K16" i="8"/>
  <c r="K18" i="8" s="1"/>
  <c r="I35" i="5"/>
  <c r="D53" i="10"/>
  <c r="E63" i="14"/>
  <c r="E65" i="14" s="1"/>
  <c r="E74" i="14" s="1"/>
  <c r="D129" i="10" s="1"/>
  <c r="F25" i="16"/>
  <c r="H11" i="16"/>
  <c r="G42" i="14"/>
  <c r="G43" i="14" s="1"/>
  <c r="F34" i="10"/>
  <c r="G16" i="18"/>
  <c r="G19" i="18" s="1"/>
  <c r="E79" i="10"/>
  <c r="M49" i="5"/>
  <c r="E83" i="14"/>
  <c r="D16" i="8"/>
  <c r="D18" i="8" s="1"/>
  <c r="D45" i="10"/>
  <c r="F22" i="16"/>
  <c r="N16" i="8"/>
  <c r="N18" i="8" s="1"/>
  <c r="G16" i="8"/>
  <c r="G18" i="8" s="1"/>
  <c r="L29" i="14"/>
  <c r="O30" i="14" s="1"/>
  <c r="O73" i="14" s="1"/>
  <c r="N123" i="10" s="1"/>
  <c r="O123" i="10" s="1"/>
  <c r="M18" i="6"/>
  <c r="J18" i="16"/>
  <c r="H41" i="10"/>
  <c r="J35" i="5"/>
  <c r="J36" i="5" s="1"/>
  <c r="I22" i="14"/>
  <c r="I23" i="14" s="1"/>
  <c r="I72" i="14" s="1"/>
  <c r="H122" i="10" s="1"/>
  <c r="K50" i="5"/>
  <c r="N92" i="8" l="1"/>
  <c r="N21" i="13" s="1"/>
  <c r="M92" i="8"/>
  <c r="M21" i="13" s="1"/>
  <c r="G26" i="10"/>
  <c r="G28" i="10" s="1"/>
  <c r="G30" i="10" s="1"/>
  <c r="D24" i="14"/>
  <c r="E20" i="14" s="1"/>
  <c r="F9" i="17"/>
  <c r="D65" i="10"/>
  <c r="E44" i="10"/>
  <c r="G21" i="16"/>
  <c r="G19" i="16"/>
  <c r="E42" i="10"/>
  <c r="O22" i="8"/>
  <c r="O10" i="13"/>
  <c r="N18" i="10" s="1"/>
  <c r="N26" i="10" s="1"/>
  <c r="N28" i="10" s="1"/>
  <c r="N30" i="10" s="1"/>
  <c r="F16" i="8"/>
  <c r="F18" i="8" s="1"/>
  <c r="M59" i="5"/>
  <c r="N11" i="7" s="1"/>
  <c r="K28" i="10"/>
  <c r="K30" i="10" s="1"/>
  <c r="I10" i="13"/>
  <c r="H18" i="10" s="1"/>
  <c r="H26" i="10" s="1"/>
  <c r="I22" i="8"/>
  <c r="H15" i="13"/>
  <c r="H24" i="8"/>
  <c r="H20" i="13" s="1"/>
  <c r="J11" i="13"/>
  <c r="I33" i="10" s="1"/>
  <c r="J90" i="8"/>
  <c r="J16" i="13" s="1"/>
  <c r="K90" i="8"/>
  <c r="K11" i="13"/>
  <c r="J33" i="10" s="1"/>
  <c r="O85" i="8"/>
  <c r="M50" i="5"/>
  <c r="I59" i="5"/>
  <c r="J11" i="7" s="1"/>
  <c r="E22" i="14"/>
  <c r="E23" i="14" s="1"/>
  <c r="E72" i="14" s="1"/>
  <c r="D122" i="10" s="1"/>
  <c r="E24" i="5"/>
  <c r="F22" i="5" s="1"/>
  <c r="F83" i="8"/>
  <c r="F84" i="8" s="1"/>
  <c r="D31" i="14"/>
  <c r="E27" i="14" s="1"/>
  <c r="I11" i="13"/>
  <c r="I90" i="8"/>
  <c r="H23" i="5"/>
  <c r="N22" i="8"/>
  <c r="N24" i="8" s="1"/>
  <c r="N20" i="13" s="1"/>
  <c r="N10" i="13"/>
  <c r="G10" i="13"/>
  <c r="G22" i="8"/>
  <c r="E66" i="14"/>
  <c r="F62" i="14" s="1"/>
  <c r="E49" i="5"/>
  <c r="E50" i="5" s="1"/>
  <c r="E78" i="10"/>
  <c r="G15" i="14"/>
  <c r="G17" i="14" s="1"/>
  <c r="O19" i="10"/>
  <c r="D34" i="5"/>
  <c r="D16" i="5"/>
  <c r="F40" i="10"/>
  <c r="H17" i="16"/>
  <c r="L18" i="10"/>
  <c r="L26" i="10" s="1"/>
  <c r="M13" i="13"/>
  <c r="I41" i="10"/>
  <c r="K18" i="16"/>
  <c r="N50" i="5"/>
  <c r="I50" i="5"/>
  <c r="J12" i="5"/>
  <c r="K84" i="4"/>
  <c r="N10" i="6" s="1"/>
  <c r="N18" i="6" s="1"/>
  <c r="G13" i="16"/>
  <c r="F52" i="15"/>
  <c r="F58" i="14" s="1"/>
  <c r="E36" i="10"/>
  <c r="F56" i="14"/>
  <c r="F57" i="14" s="1"/>
  <c r="F12" i="5"/>
  <c r="G84" i="4"/>
  <c r="J10" i="6" s="1"/>
  <c r="J18" i="6" s="1"/>
  <c r="G20" i="16"/>
  <c r="E43" i="10"/>
  <c r="H29" i="14"/>
  <c r="K30" i="14" s="1"/>
  <c r="K73" i="14" s="1"/>
  <c r="J123" i="10" s="1"/>
  <c r="F35" i="5"/>
  <c r="I36" i="5" s="1"/>
  <c r="H36" i="5"/>
  <c r="J15" i="13"/>
  <c r="J16" i="16"/>
  <c r="H39" i="10"/>
  <c r="E83" i="8"/>
  <c r="N30" i="14"/>
  <c r="N73" i="14" s="1"/>
  <c r="M123" i="10" s="1"/>
  <c r="D82" i="10"/>
  <c r="D83" i="10" s="1"/>
  <c r="F10" i="18"/>
  <c r="F12" i="18" s="1"/>
  <c r="F10" i="15"/>
  <c r="D35" i="14"/>
  <c r="I84" i="4"/>
  <c r="L10" i="6" s="1"/>
  <c r="L18" i="6" s="1"/>
  <c r="H12" i="5"/>
  <c r="M30" i="14"/>
  <c r="M73" i="14" s="1"/>
  <c r="L123" i="10" s="1"/>
  <c r="E45" i="10"/>
  <c r="G22" i="16"/>
  <c r="M23" i="14"/>
  <c r="M72" i="14" s="1"/>
  <c r="L122" i="10" s="1"/>
  <c r="K23" i="14"/>
  <c r="K72" i="14" s="1"/>
  <c r="J122" i="10" s="1"/>
  <c r="H83" i="8"/>
  <c r="H84" i="8" s="1"/>
  <c r="H85" i="8" s="1"/>
  <c r="J15" i="16"/>
  <c r="H38" i="10"/>
  <c r="D31" i="4"/>
  <c r="P29" i="4"/>
  <c r="H11" i="6"/>
  <c r="P43" i="4"/>
  <c r="J50" i="5"/>
  <c r="L23" i="5"/>
  <c r="K22" i="8"/>
  <c r="K10" i="13"/>
  <c r="J13" i="13"/>
  <c r="I18" i="10"/>
  <c r="I26" i="10" s="1"/>
  <c r="I28" i="10" s="1"/>
  <c r="J23" i="14"/>
  <c r="J72" i="14" s="1"/>
  <c r="I122" i="10" s="1"/>
  <c r="E12" i="5"/>
  <c r="P42" i="4"/>
  <c r="L30" i="14"/>
  <c r="L73" i="14" s="1"/>
  <c r="K123" i="10" s="1"/>
  <c r="I11" i="16"/>
  <c r="H42" i="14"/>
  <c r="H43" i="14" s="1"/>
  <c r="G34" i="10"/>
  <c r="K42" i="5"/>
  <c r="G14" i="16"/>
  <c r="E37" i="10"/>
  <c r="J23" i="5"/>
  <c r="E15" i="13"/>
  <c r="E52" i="14"/>
  <c r="F48" i="14" s="1"/>
  <c r="F12" i="17"/>
  <c r="G25" i="16"/>
  <c r="E53" i="10"/>
  <c r="F63" i="14"/>
  <c r="F65" i="14" s="1"/>
  <c r="F74" i="14" s="1"/>
  <c r="E129" i="10" s="1"/>
  <c r="D83" i="8"/>
  <c r="D84" i="8" s="1"/>
  <c r="D85" i="8" s="1"/>
  <c r="L83" i="8"/>
  <c r="L84" i="8" s="1"/>
  <c r="L85" i="8" s="1"/>
  <c r="D18" i="10"/>
  <c r="D26" i="10" s="1"/>
  <c r="G52" i="10"/>
  <c r="I24" i="16"/>
  <c r="G11" i="17"/>
  <c r="E29" i="14"/>
  <c r="F30" i="14" s="1"/>
  <c r="F73" i="14" s="1"/>
  <c r="E123" i="10" s="1"/>
  <c r="G12" i="16"/>
  <c r="E35" i="10"/>
  <c r="F49" i="14"/>
  <c r="F50" i="14" s="1"/>
  <c r="F51" i="15"/>
  <c r="F51" i="14" s="1"/>
  <c r="F71" i="14" s="1"/>
  <c r="E121" i="10" s="1"/>
  <c r="F27" i="16"/>
  <c r="G87" i="14"/>
  <c r="G90" i="14" s="1"/>
  <c r="E77" i="10"/>
  <c r="M15" i="13"/>
  <c r="M18" i="13" s="1"/>
  <c r="M20" i="7"/>
  <c r="D10" i="13"/>
  <c r="D22" i="8"/>
  <c r="D24" i="8" s="1"/>
  <c r="F79" i="10"/>
  <c r="H16" i="18"/>
  <c r="H19" i="18" s="1"/>
  <c r="L16" i="5"/>
  <c r="L12" i="10" s="1"/>
  <c r="L15" i="10" s="1"/>
  <c r="L41" i="5"/>
  <c r="K35" i="5"/>
  <c r="K36" i="5" s="1"/>
  <c r="F83" i="14"/>
  <c r="E11" i="14"/>
  <c r="H18" i="6"/>
  <c r="G83" i="8"/>
  <c r="G84" i="8" s="1"/>
  <c r="G85" i="8" s="1"/>
  <c r="M24" i="8"/>
  <c r="M20" i="13" s="1"/>
  <c r="M23" i="13" s="1"/>
  <c r="L125" i="10" s="1"/>
  <c r="L23" i="14"/>
  <c r="L72" i="14" s="1"/>
  <c r="K122" i="10" s="1"/>
  <c r="N23" i="13" l="1"/>
  <c r="M125" i="10" s="1"/>
  <c r="J20" i="7"/>
  <c r="J18" i="13"/>
  <c r="J92" i="8"/>
  <c r="J21" i="13" s="1"/>
  <c r="J23" i="13" s="1"/>
  <c r="I125" i="10" s="1"/>
  <c r="G30" i="14"/>
  <c r="G73" i="14" s="1"/>
  <c r="F123" i="10" s="1"/>
  <c r="E30" i="14"/>
  <c r="E73" i="14" s="1"/>
  <c r="D123" i="10" s="1"/>
  <c r="H19" i="16"/>
  <c r="F42" i="10"/>
  <c r="H21" i="16"/>
  <c r="F44" i="10"/>
  <c r="F22" i="8"/>
  <c r="F15" i="13" s="1"/>
  <c r="F10" i="13"/>
  <c r="E18" i="10" s="1"/>
  <c r="E26" i="10" s="1"/>
  <c r="P18" i="8"/>
  <c r="I24" i="8"/>
  <c r="I20" i="13" s="1"/>
  <c r="I15" i="13"/>
  <c r="O24" i="8"/>
  <c r="O20" i="13" s="1"/>
  <c r="O15" i="13"/>
  <c r="L36" i="5"/>
  <c r="F85" i="8"/>
  <c r="O90" i="8"/>
  <c r="O92" i="8" s="1"/>
  <c r="O21" i="13" s="1"/>
  <c r="O11" i="13"/>
  <c r="E31" i="14"/>
  <c r="F27" i="14" s="1"/>
  <c r="F31" i="14" s="1"/>
  <c r="G27" i="14" s="1"/>
  <c r="G31" i="14" s="1"/>
  <c r="H27" i="14" s="1"/>
  <c r="E24" i="14"/>
  <c r="F20" i="14" s="1"/>
  <c r="K16" i="13"/>
  <c r="K92" i="8"/>
  <c r="K21" i="13" s="1"/>
  <c r="I16" i="13"/>
  <c r="I20" i="7"/>
  <c r="I92" i="8"/>
  <c r="I21" i="13" s="1"/>
  <c r="H33" i="10"/>
  <c r="I13" i="13"/>
  <c r="H23" i="14"/>
  <c r="H72" i="14" s="1"/>
  <c r="G122" i="10" s="1"/>
  <c r="F23" i="14"/>
  <c r="F72" i="14" s="1"/>
  <c r="E122" i="10" s="1"/>
  <c r="K59" i="5"/>
  <c r="L11" i="7" s="1"/>
  <c r="I30" i="14"/>
  <c r="I73" i="14" s="1"/>
  <c r="H123" i="10" s="1"/>
  <c r="G23" i="14"/>
  <c r="G72" i="14" s="1"/>
  <c r="F122" i="10" s="1"/>
  <c r="H11" i="13"/>
  <c r="H90" i="8"/>
  <c r="H92" i="8" s="1"/>
  <c r="H21" i="13" s="1"/>
  <c r="H23" i="13" s="1"/>
  <c r="G125" i="10" s="1"/>
  <c r="D20" i="13"/>
  <c r="L11" i="13"/>
  <c r="L90" i="8"/>
  <c r="L92" i="8" s="1"/>
  <c r="L21" i="13" s="1"/>
  <c r="L23" i="13" s="1"/>
  <c r="K125" i="10" s="1"/>
  <c r="G90" i="8"/>
  <c r="G16" i="13" s="1"/>
  <c r="G11" i="13"/>
  <c r="F33" i="10" s="1"/>
  <c r="G79" i="10"/>
  <c r="I16" i="18"/>
  <c r="I19" i="18" s="1"/>
  <c r="E41" i="5"/>
  <c r="E16" i="5"/>
  <c r="O12" i="5"/>
  <c r="H20" i="16"/>
  <c r="F43" i="10"/>
  <c r="D36" i="14"/>
  <c r="D79" i="14" s="1"/>
  <c r="D13" i="7" s="1"/>
  <c r="I23" i="5"/>
  <c r="D35" i="5"/>
  <c r="M18" i="10"/>
  <c r="M26" i="10" s="1"/>
  <c r="M28" i="10" s="1"/>
  <c r="N13" i="13"/>
  <c r="J30" i="14"/>
  <c r="J73" i="14" s="1"/>
  <c r="I123" i="10" s="1"/>
  <c r="K23" i="5"/>
  <c r="D12" i="10"/>
  <c r="D15" i="10" s="1"/>
  <c r="D28" i="10" s="1"/>
  <c r="G49" i="14"/>
  <c r="G50" i="14" s="1"/>
  <c r="H12" i="16"/>
  <c r="F35" i="10"/>
  <c r="G51" i="15"/>
  <c r="G51" i="14" s="1"/>
  <c r="G27" i="16"/>
  <c r="I39" i="10"/>
  <c r="K16" i="16"/>
  <c r="K15" i="13"/>
  <c r="K20" i="7"/>
  <c r="H15" i="14"/>
  <c r="H17" i="14" s="1"/>
  <c r="F78" i="10"/>
  <c r="F66" i="14"/>
  <c r="G62" i="14" s="1"/>
  <c r="G66" i="14" s="1"/>
  <c r="H62" i="14" s="1"/>
  <c r="I30" i="10"/>
  <c r="K24" i="8"/>
  <c r="K20" i="13" s="1"/>
  <c r="F59" i="14"/>
  <c r="G55" i="14" s="1"/>
  <c r="M36" i="5"/>
  <c r="N36" i="5"/>
  <c r="E35" i="14"/>
  <c r="G10" i="15"/>
  <c r="G63" i="14"/>
  <c r="G65" i="14" s="1"/>
  <c r="G74" i="14" s="1"/>
  <c r="F129" i="10" s="1"/>
  <c r="F53" i="10"/>
  <c r="H25" i="16"/>
  <c r="G83" i="14"/>
  <c r="H34" i="10"/>
  <c r="I42" i="14"/>
  <c r="I43" i="14" s="1"/>
  <c r="J11" i="16"/>
  <c r="G50" i="15"/>
  <c r="G44" i="14" s="1"/>
  <c r="G11" i="15"/>
  <c r="H30" i="14"/>
  <c r="H73" i="14" s="1"/>
  <c r="G123" i="10" s="1"/>
  <c r="G15" i="13"/>
  <c r="J41" i="5"/>
  <c r="J16" i="5"/>
  <c r="J12" i="10" s="1"/>
  <c r="J15" i="10" s="1"/>
  <c r="F41" i="5"/>
  <c r="F16" i="5"/>
  <c r="D15" i="13"/>
  <c r="H87" i="14"/>
  <c r="H90" i="14" s="1"/>
  <c r="F77" i="10"/>
  <c r="G10" i="18"/>
  <c r="G12" i="18" s="1"/>
  <c r="E82" i="10"/>
  <c r="E83" i="10" s="1"/>
  <c r="C18" i="10"/>
  <c r="L42" i="5"/>
  <c r="L59" i="5" s="1"/>
  <c r="M11" i="7" s="1"/>
  <c r="F50" i="5"/>
  <c r="H50" i="5"/>
  <c r="E51" i="5"/>
  <c r="F47" i="5" s="1"/>
  <c r="F18" i="10"/>
  <c r="F26" i="10" s="1"/>
  <c r="G23" i="5"/>
  <c r="L18" i="16"/>
  <c r="J41" i="10"/>
  <c r="E12" i="14"/>
  <c r="J18" i="10"/>
  <c r="J26" i="10" s="1"/>
  <c r="K13" i="13"/>
  <c r="K15" i="16"/>
  <c r="I38" i="10"/>
  <c r="F45" i="10"/>
  <c r="H22" i="16"/>
  <c r="N15" i="13"/>
  <c r="N18" i="13" s="1"/>
  <c r="N20" i="7"/>
  <c r="H52" i="10"/>
  <c r="H11" i="17"/>
  <c r="J24" i="16"/>
  <c r="E65" i="10"/>
  <c r="G9" i="17"/>
  <c r="G12" i="17" s="1"/>
  <c r="D84" i="4"/>
  <c r="C11" i="5"/>
  <c r="P31" i="4"/>
  <c r="E84" i="8"/>
  <c r="E85" i="8" s="1"/>
  <c r="F36" i="10"/>
  <c r="G56" i="14"/>
  <c r="G57" i="14" s="1"/>
  <c r="G52" i="15"/>
  <c r="G58" i="14" s="1"/>
  <c r="H13" i="16"/>
  <c r="I17" i="16"/>
  <c r="G40" i="10"/>
  <c r="L28" i="10"/>
  <c r="F52" i="14"/>
  <c r="G48" i="14" s="1"/>
  <c r="G52" i="14" s="1"/>
  <c r="H48" i="14" s="1"/>
  <c r="H14" i="16"/>
  <c r="F37" i="10"/>
  <c r="G50" i="5"/>
  <c r="H16" i="5"/>
  <c r="H12" i="10" s="1"/>
  <c r="H15" i="10" s="1"/>
  <c r="H28" i="10" s="1"/>
  <c r="H41" i="5"/>
  <c r="M23" i="5"/>
  <c r="G24" i="8"/>
  <c r="G20" i="13" s="1"/>
  <c r="G20" i="7" l="1"/>
  <c r="K18" i="13"/>
  <c r="G13" i="13"/>
  <c r="G18" i="13"/>
  <c r="G92" i="8"/>
  <c r="G21" i="13" s="1"/>
  <c r="G23" i="13" s="1"/>
  <c r="F125" i="10" s="1"/>
  <c r="O23" i="13"/>
  <c r="N125" i="10" s="1"/>
  <c r="O125" i="10" s="1"/>
  <c r="I21" i="16"/>
  <c r="G44" i="10"/>
  <c r="G42" i="10"/>
  <c r="I19" i="16"/>
  <c r="I23" i="13"/>
  <c r="H125" i="10" s="1"/>
  <c r="I18" i="13"/>
  <c r="F24" i="8"/>
  <c r="F20" i="13" s="1"/>
  <c r="F24" i="14"/>
  <c r="G20" i="14" s="1"/>
  <c r="G24" i="14" s="1"/>
  <c r="H20" i="14" s="1"/>
  <c r="H24" i="14" s="1"/>
  <c r="I20" i="14" s="1"/>
  <c r="I24" i="14" s="1"/>
  <c r="J20" i="14" s="1"/>
  <c r="J24" i="14" s="1"/>
  <c r="K20" i="14" s="1"/>
  <c r="K24" i="14" s="1"/>
  <c r="L20" i="14" s="1"/>
  <c r="L24" i="14" s="1"/>
  <c r="M20" i="14" s="1"/>
  <c r="M24" i="14" s="1"/>
  <c r="N20" i="14" s="1"/>
  <c r="N24" i="14" s="1"/>
  <c r="O20" i="14" s="1"/>
  <c r="O24" i="14" s="1"/>
  <c r="K23" i="13"/>
  <c r="J125" i="10" s="1"/>
  <c r="N33" i="10"/>
  <c r="O13" i="13"/>
  <c r="O16" i="13"/>
  <c r="O18" i="13" s="1"/>
  <c r="O20" i="7"/>
  <c r="F90" i="8"/>
  <c r="F11" i="13"/>
  <c r="P85" i="8"/>
  <c r="E42" i="5"/>
  <c r="E59" i="5" s="1"/>
  <c r="F11" i="7" s="1"/>
  <c r="H66" i="14"/>
  <c r="I62" i="14" s="1"/>
  <c r="H31" i="14"/>
  <c r="I27" i="14" s="1"/>
  <c r="I31" i="14" s="1"/>
  <c r="J27" i="14" s="1"/>
  <c r="J31" i="14" s="1"/>
  <c r="K27" i="14" s="1"/>
  <c r="K31" i="14" s="1"/>
  <c r="L27" i="14" s="1"/>
  <c r="L31" i="14" s="1"/>
  <c r="M27" i="14" s="1"/>
  <c r="M31" i="14" s="1"/>
  <c r="N27" i="14" s="1"/>
  <c r="N31" i="14" s="1"/>
  <c r="O27" i="14" s="1"/>
  <c r="O31" i="14" s="1"/>
  <c r="F42" i="5"/>
  <c r="F59" i="5" s="1"/>
  <c r="G11" i="7" s="1"/>
  <c r="H63" i="14"/>
  <c r="H65" i="14" s="1"/>
  <c r="H74" i="14" s="1"/>
  <c r="G129" i="10" s="1"/>
  <c r="I25" i="16"/>
  <c r="G53" i="10"/>
  <c r="G78" i="10"/>
  <c r="I15" i="14"/>
  <c r="I17" i="14" s="1"/>
  <c r="H10" i="15"/>
  <c r="H18" i="15" s="1"/>
  <c r="F35" i="14"/>
  <c r="C16" i="5"/>
  <c r="C34" i="5"/>
  <c r="O11" i="5"/>
  <c r="J28" i="10"/>
  <c r="G71" i="14"/>
  <c r="F121" i="10" s="1"/>
  <c r="G45" i="14"/>
  <c r="H41" i="14" s="1"/>
  <c r="H45" i="14" s="1"/>
  <c r="I41" i="14" s="1"/>
  <c r="I45" i="14" s="1"/>
  <c r="J41" i="14" s="1"/>
  <c r="G59" i="14"/>
  <c r="H55" i="14" s="1"/>
  <c r="D37" i="14"/>
  <c r="D70" i="14" s="1"/>
  <c r="F46" i="10"/>
  <c r="F65" i="10"/>
  <c r="H9" i="17"/>
  <c r="H12" i="17" s="1"/>
  <c r="M18" i="16"/>
  <c r="K41" i="10"/>
  <c r="C26" i="10"/>
  <c r="O26" i="10" s="1"/>
  <c r="O18" i="10"/>
  <c r="H42" i="5"/>
  <c r="H59" i="5" s="1"/>
  <c r="J17" i="16"/>
  <c r="H40" i="10"/>
  <c r="P84" i="4"/>
  <c r="G10" i="6"/>
  <c r="G18" i="6" s="1"/>
  <c r="N43" i="5"/>
  <c r="H10" i="18"/>
  <c r="H12" i="18" s="1"/>
  <c r="F82" i="10"/>
  <c r="F83" i="10" s="1"/>
  <c r="J42" i="5"/>
  <c r="J59" i="5" s="1"/>
  <c r="I34" i="10"/>
  <c r="K11" i="16"/>
  <c r="J42" i="14"/>
  <c r="J43" i="14" s="1"/>
  <c r="G43" i="10"/>
  <c r="I20" i="16"/>
  <c r="N55" i="5"/>
  <c r="D30" i="10"/>
  <c r="H79" i="10"/>
  <c r="J16" i="18"/>
  <c r="J19" i="18" s="1"/>
  <c r="H16" i="13"/>
  <c r="H18" i="13" s="1"/>
  <c r="H20" i="7"/>
  <c r="F12" i="10"/>
  <c r="F15" i="10" s="1"/>
  <c r="F28" i="10" s="1"/>
  <c r="H13" i="13"/>
  <c r="G33" i="10"/>
  <c r="L30" i="10"/>
  <c r="L15" i="16"/>
  <c r="J38" i="10"/>
  <c r="H30" i="10"/>
  <c r="F10" i="14"/>
  <c r="F12" i="14" s="1"/>
  <c r="G18" i="15"/>
  <c r="M30" i="10"/>
  <c r="L16" i="13"/>
  <c r="L18" i="13" s="1"/>
  <c r="L20" i="7"/>
  <c r="G37" i="10"/>
  <c r="I14" i="16"/>
  <c r="D59" i="5"/>
  <c r="G36" i="5"/>
  <c r="K24" i="16"/>
  <c r="I11" i="17"/>
  <c r="I52" i="10"/>
  <c r="I13" i="16"/>
  <c r="H56" i="14"/>
  <c r="H57" i="14" s="1"/>
  <c r="H52" i="15"/>
  <c r="H58" i="14" s="1"/>
  <c r="G36" i="10"/>
  <c r="G35" i="10"/>
  <c r="H51" i="15"/>
  <c r="H51" i="14" s="1"/>
  <c r="H71" i="14" s="1"/>
  <c r="G121" i="10" s="1"/>
  <c r="H49" i="14"/>
  <c r="H50" i="14" s="1"/>
  <c r="I12" i="16"/>
  <c r="H27" i="16"/>
  <c r="D11" i="13"/>
  <c r="D90" i="8"/>
  <c r="P86" i="8"/>
  <c r="I22" i="16"/>
  <c r="G45" i="10"/>
  <c r="F51" i="5"/>
  <c r="G47" i="5" s="1"/>
  <c r="G51" i="5" s="1"/>
  <c r="H47" i="5" s="1"/>
  <c r="H51" i="5" s="1"/>
  <c r="I47" i="5" s="1"/>
  <c r="I51" i="5" s="1"/>
  <c r="J47" i="5" s="1"/>
  <c r="J51" i="5" s="1"/>
  <c r="K47" i="5" s="1"/>
  <c r="K51" i="5" s="1"/>
  <c r="L47" i="5" s="1"/>
  <c r="L51" i="5" s="1"/>
  <c r="M47" i="5" s="1"/>
  <c r="M51" i="5" s="1"/>
  <c r="N47" i="5" s="1"/>
  <c r="N51" i="5" s="1"/>
  <c r="G77" i="10"/>
  <c r="I87" i="14"/>
  <c r="I90" i="14" s="1"/>
  <c r="E36" i="14"/>
  <c r="E79" i="14" s="1"/>
  <c r="E13" i="7" s="1"/>
  <c r="J39" i="10"/>
  <c r="L16" i="16"/>
  <c r="E12" i="10"/>
  <c r="E15" i="10" s="1"/>
  <c r="E28" i="10" s="1"/>
  <c r="K33" i="10"/>
  <c r="L13" i="13"/>
  <c r="P24" i="8" l="1"/>
  <c r="J19" i="16"/>
  <c r="H42" i="10"/>
  <c r="E37" i="14"/>
  <c r="E70" i="14" s="1"/>
  <c r="H44" i="10"/>
  <c r="J21" i="16"/>
  <c r="E33" i="10"/>
  <c r="E46" i="10" s="1"/>
  <c r="E48" i="10" s="1"/>
  <c r="F13" i="13"/>
  <c r="F92" i="8"/>
  <c r="F21" i="13" s="1"/>
  <c r="F23" i="13" s="1"/>
  <c r="E125" i="10" s="1"/>
  <c r="F16" i="13"/>
  <c r="F18" i="13" s="1"/>
  <c r="F20" i="7"/>
  <c r="M43" i="5"/>
  <c r="M55" i="5" s="1"/>
  <c r="M57" i="5" s="1"/>
  <c r="J43" i="5"/>
  <c r="J55" i="5" s="1"/>
  <c r="J115" i="10" s="1"/>
  <c r="J117" i="10" s="1"/>
  <c r="I43" i="5"/>
  <c r="I55" i="5" s="1"/>
  <c r="I57" i="5" s="1"/>
  <c r="D120" i="10"/>
  <c r="E76" i="14"/>
  <c r="F36" i="14"/>
  <c r="F79" i="14" s="1"/>
  <c r="F13" i="7" s="1"/>
  <c r="G46" i="10"/>
  <c r="G48" i="10" s="1"/>
  <c r="K11" i="7"/>
  <c r="H11" i="14"/>
  <c r="I83" i="14"/>
  <c r="I56" i="14"/>
  <c r="I57" i="14" s="1"/>
  <c r="H36" i="10"/>
  <c r="J13" i="16"/>
  <c r="I52" i="15"/>
  <c r="I58" i="14" s="1"/>
  <c r="L24" i="16"/>
  <c r="J52" i="10"/>
  <c r="J11" i="17"/>
  <c r="G82" i="10"/>
  <c r="G83" i="10" s="1"/>
  <c r="I10" i="18"/>
  <c r="I12" i="18" s="1"/>
  <c r="D76" i="14"/>
  <c r="C120" i="10"/>
  <c r="C35" i="5"/>
  <c r="D36" i="5" s="1"/>
  <c r="D55" i="5" s="1"/>
  <c r="N115" i="10"/>
  <c r="N57" i="5"/>
  <c r="H59" i="14"/>
  <c r="I55" i="14" s="1"/>
  <c r="O16" i="5"/>
  <c r="C12" i="10"/>
  <c r="E90" i="8"/>
  <c r="E92" i="8" s="1"/>
  <c r="E21" i="13" s="1"/>
  <c r="E23" i="13" s="1"/>
  <c r="D125" i="10" s="1"/>
  <c r="E11" i="13"/>
  <c r="H37" i="10"/>
  <c r="J14" i="16"/>
  <c r="K17" i="16"/>
  <c r="I40" i="10"/>
  <c r="G65" i="10"/>
  <c r="I9" i="17"/>
  <c r="I12" i="17" s="1"/>
  <c r="F43" i="5"/>
  <c r="J87" i="14"/>
  <c r="J90" i="14" s="1"/>
  <c r="H77" i="10"/>
  <c r="G10" i="14"/>
  <c r="H43" i="5"/>
  <c r="H55" i="5" s="1"/>
  <c r="J15" i="14"/>
  <c r="J17" i="14" s="1"/>
  <c r="H78" i="10"/>
  <c r="L43" i="5"/>
  <c r="L55" i="5" s="1"/>
  <c r="I10" i="15"/>
  <c r="I18" i="15" s="1"/>
  <c r="G35" i="14"/>
  <c r="I11" i="7"/>
  <c r="E30" i="10"/>
  <c r="J12" i="16"/>
  <c r="H35" i="10"/>
  <c r="I49" i="14"/>
  <c r="I50" i="14" s="1"/>
  <c r="I51" i="15"/>
  <c r="I51" i="14" s="1"/>
  <c r="I71" i="14" s="1"/>
  <c r="H121" i="10" s="1"/>
  <c r="I27" i="16"/>
  <c r="H52" i="14"/>
  <c r="I48" i="14" s="1"/>
  <c r="K39" i="10"/>
  <c r="M16" i="16"/>
  <c r="F30" i="10"/>
  <c r="F48" i="10"/>
  <c r="J20" i="16"/>
  <c r="H43" i="10"/>
  <c r="K42" i="14"/>
  <c r="K43" i="14" s="1"/>
  <c r="L11" i="16"/>
  <c r="J34" i="10"/>
  <c r="F23" i="5"/>
  <c r="I63" i="14"/>
  <c r="I65" i="14" s="1"/>
  <c r="I74" i="14" s="1"/>
  <c r="H129" i="10" s="1"/>
  <c r="H53" i="10"/>
  <c r="J25" i="16"/>
  <c r="K16" i="18"/>
  <c r="K19" i="18" s="1"/>
  <c r="I79" i="10"/>
  <c r="D16" i="13"/>
  <c r="D18" i="13" s="1"/>
  <c r="D20" i="7"/>
  <c r="D22" i="7" s="1"/>
  <c r="C33" i="10"/>
  <c r="D13" i="13"/>
  <c r="H45" i="10"/>
  <c r="J22" i="16"/>
  <c r="K38" i="10"/>
  <c r="M15" i="16"/>
  <c r="D92" i="8"/>
  <c r="D21" i="13" s="1"/>
  <c r="D23" i="13" s="1"/>
  <c r="C125" i="10" s="1"/>
  <c r="E11" i="7"/>
  <c r="H83" i="14"/>
  <c r="G11" i="14"/>
  <c r="D38" i="14"/>
  <c r="K43" i="5"/>
  <c r="K55" i="5" s="1"/>
  <c r="L41" i="10"/>
  <c r="N18" i="16"/>
  <c r="J30" i="10"/>
  <c r="G43" i="5"/>
  <c r="G55" i="5" s="1"/>
  <c r="E43" i="5"/>
  <c r="E44" i="5" s="1"/>
  <c r="F40" i="5" s="1"/>
  <c r="F44" i="5" s="1"/>
  <c r="G40" i="5" s="1"/>
  <c r="G44" i="5" s="1"/>
  <c r="H40" i="5" s="1"/>
  <c r="H44" i="5" s="1"/>
  <c r="I40" i="5" s="1"/>
  <c r="I44" i="5" s="1"/>
  <c r="J40" i="5" s="1"/>
  <c r="J44" i="5" s="1"/>
  <c r="K40" i="5" s="1"/>
  <c r="K44" i="5" s="1"/>
  <c r="L40" i="5" s="1"/>
  <c r="L44" i="5" s="1"/>
  <c r="M40" i="5" s="1"/>
  <c r="M44" i="5" s="1"/>
  <c r="N40" i="5" s="1"/>
  <c r="N44" i="5" s="1"/>
  <c r="J57" i="5" l="1"/>
  <c r="K19" i="16"/>
  <c r="I42" i="10"/>
  <c r="I66" i="14"/>
  <c r="J62" i="14" s="1"/>
  <c r="I59" i="14"/>
  <c r="J55" i="14" s="1"/>
  <c r="I44" i="10"/>
  <c r="K21" i="16"/>
  <c r="G12" i="14"/>
  <c r="H10" i="14" s="1"/>
  <c r="H12" i="14" s="1"/>
  <c r="M115" i="10"/>
  <c r="M117" i="10" s="1"/>
  <c r="C132" i="10"/>
  <c r="I115" i="10"/>
  <c r="I117" i="10" s="1"/>
  <c r="L38" i="10"/>
  <c r="N15" i="16"/>
  <c r="I43" i="10"/>
  <c r="K20" i="16"/>
  <c r="I52" i="14"/>
  <c r="J48" i="14" s="1"/>
  <c r="K15" i="14"/>
  <c r="K17" i="14" s="1"/>
  <c r="I78" i="10"/>
  <c r="J9" i="17"/>
  <c r="J12" i="17" s="1"/>
  <c r="H65" i="10"/>
  <c r="N117" i="10"/>
  <c r="O115" i="10"/>
  <c r="O117" i="10" s="1"/>
  <c r="J10" i="18"/>
  <c r="J12" i="18" s="1"/>
  <c r="H82" i="10"/>
  <c r="H83" i="10" s="1"/>
  <c r="E19" i="7"/>
  <c r="C75" i="10"/>
  <c r="F50" i="10"/>
  <c r="F55" i="10"/>
  <c r="F57" i="10" s="1"/>
  <c r="J10" i="15"/>
  <c r="J18" i="15" s="1"/>
  <c r="H35" i="14"/>
  <c r="H57" i="5"/>
  <c r="H115" i="10"/>
  <c r="H117" i="10" s="1"/>
  <c r="D33" i="10"/>
  <c r="D46" i="10" s="1"/>
  <c r="D48" i="10" s="1"/>
  <c r="E13" i="13"/>
  <c r="F37" i="14"/>
  <c r="F70" i="14" s="1"/>
  <c r="C46" i="10"/>
  <c r="M41" i="10"/>
  <c r="O18" i="16"/>
  <c r="N41" i="10" s="1"/>
  <c r="I45" i="10"/>
  <c r="K22" i="16"/>
  <c r="D115" i="10"/>
  <c r="D117" i="10" s="1"/>
  <c r="D57" i="5"/>
  <c r="G36" i="14"/>
  <c r="G79" i="14" s="1"/>
  <c r="G13" i="7" s="1"/>
  <c r="G37" i="14"/>
  <c r="G70" i="14" s="1"/>
  <c r="J79" i="10"/>
  <c r="L16" i="18"/>
  <c r="L19" i="18" s="1"/>
  <c r="H46" i="10"/>
  <c r="H48" i="10" s="1"/>
  <c r="J83" i="14"/>
  <c r="I11" i="14"/>
  <c r="O12" i="10"/>
  <c r="O15" i="10" s="1"/>
  <c r="O28" i="10" s="1"/>
  <c r="C15" i="10"/>
  <c r="C28" i="10" s="1"/>
  <c r="M24" i="16"/>
  <c r="K11" i="17"/>
  <c r="K52" i="10"/>
  <c r="E34" i="14"/>
  <c r="E38" i="14" s="1"/>
  <c r="D81" i="14"/>
  <c r="C74" i="10" s="1"/>
  <c r="F24" i="5"/>
  <c r="E16" i="13"/>
  <c r="E18" i="13" s="1"/>
  <c r="E20" i="7"/>
  <c r="L17" i="16"/>
  <c r="J40" i="10"/>
  <c r="C59" i="5"/>
  <c r="F36" i="5"/>
  <c r="F55" i="5" s="1"/>
  <c r="E36" i="5"/>
  <c r="E55" i="5" s="1"/>
  <c r="K115" i="10"/>
  <c r="K117" i="10" s="1"/>
  <c r="K57" i="5"/>
  <c r="D25" i="13"/>
  <c r="E9" i="13" s="1"/>
  <c r="I53" i="10"/>
  <c r="K25" i="16"/>
  <c r="J63" i="14"/>
  <c r="J65" i="14" s="1"/>
  <c r="J74" i="14" s="1"/>
  <c r="I129" i="10" s="1"/>
  <c r="L42" i="14"/>
  <c r="L43" i="14" s="1"/>
  <c r="K34" i="10"/>
  <c r="M11" i="16"/>
  <c r="J11" i="15"/>
  <c r="J50" i="15"/>
  <c r="J44" i="14" s="1"/>
  <c r="J49" i="14"/>
  <c r="J50" i="14" s="1"/>
  <c r="J51" i="15"/>
  <c r="J51" i="14" s="1"/>
  <c r="I35" i="10"/>
  <c r="I46" i="10" s="1"/>
  <c r="I48" i="10" s="1"/>
  <c r="K12" i="16"/>
  <c r="J27" i="16"/>
  <c r="L57" i="5"/>
  <c r="L115" i="10"/>
  <c r="L117" i="10" s="1"/>
  <c r="K87" i="14"/>
  <c r="K90" i="14" s="1"/>
  <c r="I77" i="10"/>
  <c r="C36" i="5"/>
  <c r="C55" i="5" s="1"/>
  <c r="N16" i="16"/>
  <c r="L39" i="10"/>
  <c r="E50" i="10"/>
  <c r="E55" i="10"/>
  <c r="E57" i="10" s="1"/>
  <c r="K14" i="16"/>
  <c r="I37" i="10"/>
  <c r="I36" i="10"/>
  <c r="J56" i="14"/>
  <c r="J57" i="14" s="1"/>
  <c r="J52" i="15"/>
  <c r="J58" i="14" s="1"/>
  <c r="J59" i="14" s="1"/>
  <c r="K55" i="14" s="1"/>
  <c r="K13" i="16"/>
  <c r="G57" i="5"/>
  <c r="G115" i="10"/>
  <c r="G117" i="10" s="1"/>
  <c r="G50" i="10"/>
  <c r="G55" i="10"/>
  <c r="G57" i="10" s="1"/>
  <c r="O33" i="10" l="1"/>
  <c r="J44" i="10"/>
  <c r="L21" i="16"/>
  <c r="J42" i="10"/>
  <c r="L19" i="16"/>
  <c r="F120" i="10"/>
  <c r="G76" i="14"/>
  <c r="L22" i="16"/>
  <c r="J45" i="10"/>
  <c r="J37" i="10"/>
  <c r="L14" i="16"/>
  <c r="O41" i="10"/>
  <c r="J66" i="14"/>
  <c r="K62" i="14" s="1"/>
  <c r="F57" i="5"/>
  <c r="F115" i="10"/>
  <c r="F117" i="10" s="1"/>
  <c r="I50" i="10"/>
  <c r="I55" i="10"/>
  <c r="I57" i="10" s="1"/>
  <c r="N11" i="16"/>
  <c r="L34" i="10"/>
  <c r="M42" i="14"/>
  <c r="M43" i="14" s="1"/>
  <c r="L87" i="14"/>
  <c r="L90" i="14" s="1"/>
  <c r="J77" i="10"/>
  <c r="D11" i="7"/>
  <c r="D16" i="7" s="1"/>
  <c r="G22" i="5"/>
  <c r="G24" i="5" s="1"/>
  <c r="N24" i="16"/>
  <c r="L11" i="17"/>
  <c r="L52" i="10"/>
  <c r="I82" i="10"/>
  <c r="I83" i="10" s="1"/>
  <c r="K10" i="18"/>
  <c r="K12" i="18" s="1"/>
  <c r="J52" i="14"/>
  <c r="K48" i="14" s="1"/>
  <c r="L20" i="16"/>
  <c r="J43" i="10"/>
  <c r="K83" i="14"/>
  <c r="J11" i="14"/>
  <c r="M39" i="10"/>
  <c r="O16" i="16"/>
  <c r="N39" i="10" s="1"/>
  <c r="O39" i="10" s="1"/>
  <c r="K10" i="15"/>
  <c r="K18" i="15" s="1"/>
  <c r="I35" i="14"/>
  <c r="I10" i="14"/>
  <c r="I12" i="14" s="1"/>
  <c r="F34" i="14"/>
  <c r="F38" i="14" s="1"/>
  <c r="E81" i="14"/>
  <c r="D74" i="10" s="1"/>
  <c r="E120" i="10"/>
  <c r="F76" i="14"/>
  <c r="M38" i="10"/>
  <c r="O15" i="16"/>
  <c r="N38" i="10" s="1"/>
  <c r="O38" i="10" s="1"/>
  <c r="J71" i="14"/>
  <c r="I121" i="10" s="1"/>
  <c r="J45" i="14"/>
  <c r="K41" i="14" s="1"/>
  <c r="K45" i="14" s="1"/>
  <c r="L41" i="14" s="1"/>
  <c r="L45" i="14" s="1"/>
  <c r="M41" i="14" s="1"/>
  <c r="M17" i="16"/>
  <c r="K40" i="10"/>
  <c r="O30" i="10"/>
  <c r="K51" i="15"/>
  <c r="K51" i="14" s="1"/>
  <c r="K71" i="14" s="1"/>
  <c r="J121" i="10" s="1"/>
  <c r="L12" i="16"/>
  <c r="J35" i="10"/>
  <c r="K49" i="14"/>
  <c r="K50" i="14" s="1"/>
  <c r="K27" i="16"/>
  <c r="E25" i="13"/>
  <c r="F9" i="13" s="1"/>
  <c r="F25" i="13" s="1"/>
  <c r="G9" i="13" s="1"/>
  <c r="G25" i="13" s="1"/>
  <c r="H9" i="13" s="1"/>
  <c r="H25" i="13" s="1"/>
  <c r="I9" i="13" s="1"/>
  <c r="I25" i="13" s="1"/>
  <c r="J9" i="13" s="1"/>
  <c r="J25" i="13" s="1"/>
  <c r="K9" i="13" s="1"/>
  <c r="K25" i="13" s="1"/>
  <c r="L9" i="13" s="1"/>
  <c r="L25" i="13" s="1"/>
  <c r="M9" i="13" s="1"/>
  <c r="M25" i="13" s="1"/>
  <c r="N9" i="13" s="1"/>
  <c r="N25" i="13" s="1"/>
  <c r="O9" i="13" s="1"/>
  <c r="O25" i="13" s="1"/>
  <c r="I65" i="10"/>
  <c r="K9" i="17"/>
  <c r="K12" i="17" s="1"/>
  <c r="K52" i="15"/>
  <c r="K58" i="14" s="1"/>
  <c r="L13" i="16"/>
  <c r="J36" i="10"/>
  <c r="K56" i="14"/>
  <c r="K57" i="14" s="1"/>
  <c r="J53" i="10"/>
  <c r="L25" i="16"/>
  <c r="K63" i="14"/>
  <c r="K65" i="14" s="1"/>
  <c r="K74" i="14" s="1"/>
  <c r="J129" i="10" s="1"/>
  <c r="C30" i="10"/>
  <c r="C48" i="10"/>
  <c r="H36" i="14"/>
  <c r="H79" i="14" s="1"/>
  <c r="H13" i="7" s="1"/>
  <c r="H37" i="14"/>
  <c r="H70" i="14" s="1"/>
  <c r="C115" i="10"/>
  <c r="C117" i="10" s="1"/>
  <c r="C134" i="10" s="1"/>
  <c r="C136" i="10" s="1"/>
  <c r="C57" i="5"/>
  <c r="H55" i="10"/>
  <c r="H57" i="10" s="1"/>
  <c r="H50" i="10"/>
  <c r="D50" i="10"/>
  <c r="D55" i="10"/>
  <c r="D57" i="10" s="1"/>
  <c r="C37" i="5"/>
  <c r="E57" i="5"/>
  <c r="E115" i="10"/>
  <c r="E117" i="10" s="1"/>
  <c r="M16" i="18"/>
  <c r="M19" i="18" s="1"/>
  <c r="K79" i="10"/>
  <c r="E21" i="7"/>
  <c r="D127" i="10" s="1"/>
  <c r="L15" i="14"/>
  <c r="L17" i="14" s="1"/>
  <c r="J78" i="10"/>
  <c r="M19" i="16" l="1"/>
  <c r="K42" i="10"/>
  <c r="K44" i="10"/>
  <c r="M21" i="16"/>
  <c r="M13" i="16"/>
  <c r="K36" i="10"/>
  <c r="L56" i="14"/>
  <c r="L57" i="14" s="1"/>
  <c r="L52" i="15"/>
  <c r="L58" i="14" s="1"/>
  <c r="K77" i="10"/>
  <c r="M87" i="14"/>
  <c r="M90" i="14" s="1"/>
  <c r="K37" i="10"/>
  <c r="M14" i="16"/>
  <c r="D33" i="5"/>
  <c r="D37" i="5" s="1"/>
  <c r="C61" i="5"/>
  <c r="C68" i="10" s="1"/>
  <c r="C71" i="10" s="1"/>
  <c r="E22" i="7"/>
  <c r="L40" i="10"/>
  <c r="N17" i="16"/>
  <c r="M15" i="14"/>
  <c r="M17" i="14" s="1"/>
  <c r="K78" i="10"/>
  <c r="C73" i="10"/>
  <c r="C140" i="10"/>
  <c r="D112" i="10"/>
  <c r="I36" i="14"/>
  <c r="I79" i="14" s="1"/>
  <c r="I13" i="7" s="1"/>
  <c r="M52" i="10"/>
  <c r="M11" i="17"/>
  <c r="O24" i="16"/>
  <c r="H22" i="5"/>
  <c r="H24" i="5" s="1"/>
  <c r="C55" i="10"/>
  <c r="C57" i="10" s="1"/>
  <c r="C89" i="10" s="1"/>
  <c r="C50" i="10"/>
  <c r="J46" i="10"/>
  <c r="J48" i="10" s="1"/>
  <c r="J82" i="10"/>
  <c r="J83" i="10" s="1"/>
  <c r="L10" i="18"/>
  <c r="L12" i="18" s="1"/>
  <c r="K45" i="10"/>
  <c r="M22" i="16"/>
  <c r="L10" i="15"/>
  <c r="L18" i="15" s="1"/>
  <c r="J35" i="14"/>
  <c r="K11" i="14"/>
  <c r="L83" i="14"/>
  <c r="K52" i="14"/>
  <c r="L48" i="14" s="1"/>
  <c r="L79" i="10"/>
  <c r="N16" i="18"/>
  <c r="N19" i="18" s="1"/>
  <c r="J65" i="10"/>
  <c r="L9" i="17"/>
  <c r="L12" i="17" s="1"/>
  <c r="M12" i="16"/>
  <c r="L51" i="15"/>
  <c r="L51" i="14" s="1"/>
  <c r="L71" i="14" s="1"/>
  <c r="K121" i="10" s="1"/>
  <c r="K35" i="10"/>
  <c r="L49" i="14"/>
  <c r="L50" i="14" s="1"/>
  <c r="L27" i="16"/>
  <c r="C76" i="10"/>
  <c r="E10" i="7"/>
  <c r="K66" i="14"/>
  <c r="L62" i="14" s="1"/>
  <c r="G34" i="14"/>
  <c r="G38" i="14" s="1"/>
  <c r="F81" i="14"/>
  <c r="E74" i="10" s="1"/>
  <c r="O11" i="16"/>
  <c r="N42" i="14"/>
  <c r="N43" i="14" s="1"/>
  <c r="M34" i="10"/>
  <c r="H76" i="14"/>
  <c r="G120" i="10"/>
  <c r="M20" i="16"/>
  <c r="K43" i="10"/>
  <c r="L63" i="14"/>
  <c r="L65" i="14" s="1"/>
  <c r="L74" i="14" s="1"/>
  <c r="K129" i="10" s="1"/>
  <c r="K53" i="10"/>
  <c r="M25" i="16"/>
  <c r="J10" i="14"/>
  <c r="J12" i="14" s="1"/>
  <c r="K59" i="14"/>
  <c r="L55" i="14" s="1"/>
  <c r="L44" i="10" l="1"/>
  <c r="N21" i="16"/>
  <c r="L66" i="14"/>
  <c r="M62" i="14" s="1"/>
  <c r="L42" i="10"/>
  <c r="N19" i="16"/>
  <c r="K65" i="10"/>
  <c r="M9" i="17"/>
  <c r="M12" i="17" s="1"/>
  <c r="M83" i="14"/>
  <c r="L11" i="14"/>
  <c r="O17" i="16"/>
  <c r="N40" i="10" s="1"/>
  <c r="O40" i="10" s="1"/>
  <c r="M40" i="10"/>
  <c r="L77" i="10"/>
  <c r="N87" i="14"/>
  <c r="N90" i="14" s="1"/>
  <c r="K10" i="14"/>
  <c r="K12" i="14" s="1"/>
  <c r="D124" i="10"/>
  <c r="D132" i="10" s="1"/>
  <c r="D134" i="10" s="1"/>
  <c r="D136" i="10" s="1"/>
  <c r="L45" i="10"/>
  <c r="N22" i="16"/>
  <c r="C90" i="10"/>
  <c r="D89" i="10"/>
  <c r="I37" i="14"/>
  <c r="I70" i="14" s="1"/>
  <c r="D75" i="10"/>
  <c r="F19" i="7"/>
  <c r="M10" i="15"/>
  <c r="K35" i="14"/>
  <c r="I22" i="5"/>
  <c r="I24" i="5" s="1"/>
  <c r="O42" i="14"/>
  <c r="O43" i="14" s="1"/>
  <c r="N34" i="10"/>
  <c r="M50" i="15"/>
  <c r="M44" i="14" s="1"/>
  <c r="M11" i="15"/>
  <c r="L52" i="14"/>
  <c r="M48" i="14" s="1"/>
  <c r="M10" i="18"/>
  <c r="M12" i="18" s="1"/>
  <c r="K82" i="10"/>
  <c r="K83" i="10" s="1"/>
  <c r="L59" i="14"/>
  <c r="M55" i="14" s="1"/>
  <c r="N20" i="16"/>
  <c r="L43" i="10"/>
  <c r="K46" i="10"/>
  <c r="K48" i="10" s="1"/>
  <c r="C80" i="10"/>
  <c r="C85" i="10" s="1"/>
  <c r="E33" i="5"/>
  <c r="E37" i="5" s="1"/>
  <c r="D61" i="5"/>
  <c r="O16" i="18"/>
  <c r="O19" i="18" s="1"/>
  <c r="N79" i="10" s="1"/>
  <c r="M79" i="10"/>
  <c r="N52" i="10"/>
  <c r="O52" i="10" s="1"/>
  <c r="N11" i="17"/>
  <c r="L37" i="10"/>
  <c r="N14" i="16"/>
  <c r="M56" i="14"/>
  <c r="M57" i="14" s="1"/>
  <c r="L36" i="10"/>
  <c r="M52" i="15"/>
  <c r="M58" i="14" s="1"/>
  <c r="N13" i="16"/>
  <c r="N25" i="16"/>
  <c r="L53" i="10"/>
  <c r="M63" i="14"/>
  <c r="M65" i="14" s="1"/>
  <c r="M74" i="14" s="1"/>
  <c r="L129" i="10" s="1"/>
  <c r="H34" i="14"/>
  <c r="H38" i="14" s="1"/>
  <c r="G81" i="14"/>
  <c r="F74" i="10" s="1"/>
  <c r="N12" i="16"/>
  <c r="M51" i="15"/>
  <c r="M51" i="14" s="1"/>
  <c r="L35" i="10"/>
  <c r="M49" i="14"/>
  <c r="M50" i="14" s="1"/>
  <c r="M27" i="16"/>
  <c r="J37" i="14"/>
  <c r="J70" i="14" s="1"/>
  <c r="J36" i="14"/>
  <c r="J79" i="14" s="1"/>
  <c r="J13" i="7" s="1"/>
  <c r="J55" i="10"/>
  <c r="J57" i="10" s="1"/>
  <c r="J50" i="10"/>
  <c r="L78" i="10"/>
  <c r="N15" i="14"/>
  <c r="N17" i="14" s="1"/>
  <c r="C63" i="5"/>
  <c r="M42" i="10" l="1"/>
  <c r="O42" i="10" s="1"/>
  <c r="O19" i="16"/>
  <c r="N42" i="10" s="1"/>
  <c r="O21" i="16"/>
  <c r="N44" i="10" s="1"/>
  <c r="O44" i="10" s="1"/>
  <c r="M44" i="10"/>
  <c r="E16" i="7"/>
  <c r="F10" i="7" s="1"/>
  <c r="D140" i="10"/>
  <c r="D73" i="10"/>
  <c r="E112" i="10"/>
  <c r="I120" i="10"/>
  <c r="J76" i="14"/>
  <c r="N63" i="14"/>
  <c r="N65" i="14" s="1"/>
  <c r="N74" i="14" s="1"/>
  <c r="M129" i="10" s="1"/>
  <c r="M53" i="10"/>
  <c r="O25" i="16"/>
  <c r="K50" i="10"/>
  <c r="K55" i="10"/>
  <c r="K57" i="10" s="1"/>
  <c r="K36" i="14"/>
  <c r="K79" i="14" s="1"/>
  <c r="K13" i="7" s="1"/>
  <c r="M78" i="10"/>
  <c r="O15" i="14"/>
  <c r="O17" i="14" s="1"/>
  <c r="N78" i="10" s="1"/>
  <c r="L46" i="10"/>
  <c r="L48" i="10" s="1"/>
  <c r="N52" i="15"/>
  <c r="M36" i="10"/>
  <c r="N56" i="14"/>
  <c r="N57" i="14" s="1"/>
  <c r="O13" i="16"/>
  <c r="M71" i="14"/>
  <c r="L121" i="10" s="1"/>
  <c r="M45" i="14"/>
  <c r="N41" i="14" s="1"/>
  <c r="N45" i="14" s="1"/>
  <c r="O41" i="14" s="1"/>
  <c r="O45" i="14" s="1"/>
  <c r="M18" i="15"/>
  <c r="O20" i="16"/>
  <c r="N43" i="10" s="1"/>
  <c r="M43" i="10"/>
  <c r="I76" i="14"/>
  <c r="H120" i="10"/>
  <c r="O34" i="10"/>
  <c r="F21" i="7"/>
  <c r="E127" i="10" s="1"/>
  <c r="M35" i="10"/>
  <c r="O12" i="16"/>
  <c r="N49" i="14"/>
  <c r="N50" i="14" s="1"/>
  <c r="N51" i="15"/>
  <c r="N51" i="14" s="1"/>
  <c r="N71" i="14" s="1"/>
  <c r="M121" i="10" s="1"/>
  <c r="N27" i="16"/>
  <c r="M59" i="14"/>
  <c r="N55" i="14" s="1"/>
  <c r="N59" i="14" s="1"/>
  <c r="O55" i="14" s="1"/>
  <c r="C92" i="10"/>
  <c r="I34" i="14"/>
  <c r="I38" i="14" s="1"/>
  <c r="H81" i="14"/>
  <c r="G74" i="10" s="1"/>
  <c r="O14" i="16"/>
  <c r="N37" i="10" s="1"/>
  <c r="M37" i="10"/>
  <c r="D68" i="10"/>
  <c r="D71" i="10" s="1"/>
  <c r="D63" i="5"/>
  <c r="D90" i="10"/>
  <c r="E89" i="10"/>
  <c r="L65" i="10"/>
  <c r="N9" i="17"/>
  <c r="N12" i="17" s="1"/>
  <c r="F33" i="5"/>
  <c r="F37" i="5" s="1"/>
  <c r="E61" i="5"/>
  <c r="N10" i="18"/>
  <c r="N12" i="18" s="1"/>
  <c r="L82" i="10"/>
  <c r="L83" i="10" s="1"/>
  <c r="L10" i="14"/>
  <c r="L12" i="14" s="1"/>
  <c r="L35" i="14"/>
  <c r="N10" i="15"/>
  <c r="N18" i="15" s="1"/>
  <c r="M52" i="14"/>
  <c r="N48" i="14" s="1"/>
  <c r="J22" i="5"/>
  <c r="J24" i="5" s="1"/>
  <c r="O22" i="16"/>
  <c r="N45" i="10" s="1"/>
  <c r="M45" i="10"/>
  <c r="M77" i="10"/>
  <c r="O87" i="14"/>
  <c r="O90" i="14" s="1"/>
  <c r="N77" i="10" s="1"/>
  <c r="M66" i="14"/>
  <c r="N62" i="14" s="1"/>
  <c r="D80" i="10" l="1"/>
  <c r="D85" i="10" s="1"/>
  <c r="D92" i="10" s="1"/>
  <c r="F22" i="7"/>
  <c r="O45" i="10"/>
  <c r="D76" i="10"/>
  <c r="G19" i="7"/>
  <c r="E75" i="10"/>
  <c r="N53" i="10"/>
  <c r="O53" i="10" s="1"/>
  <c r="O63" i="14"/>
  <c r="O65" i="14" s="1"/>
  <c r="O74" i="14" s="1"/>
  <c r="N129" i="10" s="1"/>
  <c r="O129" i="10" s="1"/>
  <c r="O43" i="10"/>
  <c r="L55" i="10"/>
  <c r="L57" i="10" s="1"/>
  <c r="L50" i="10"/>
  <c r="K22" i="5"/>
  <c r="K24" i="5" s="1"/>
  <c r="O10" i="15"/>
  <c r="O18" i="15" s="1"/>
  <c r="M35" i="14"/>
  <c r="N66" i="14"/>
  <c r="O62" i="14" s="1"/>
  <c r="O66" i="14" s="1"/>
  <c r="O83" i="14"/>
  <c r="G33" i="5"/>
  <c r="G37" i="5" s="1"/>
  <c r="F61" i="5"/>
  <c r="O37" i="10"/>
  <c r="K37" i="14"/>
  <c r="K70" i="14" s="1"/>
  <c r="M82" i="10"/>
  <c r="M83" i="10" s="1"/>
  <c r="O10" i="18"/>
  <c r="O12" i="18" s="1"/>
  <c r="N82" i="10" s="1"/>
  <c r="N83" i="10" s="1"/>
  <c r="E68" i="10"/>
  <c r="E71" i="10" s="1"/>
  <c r="E63" i="5"/>
  <c r="N35" i="10"/>
  <c r="O49" i="14"/>
  <c r="O50" i="14" s="1"/>
  <c r="O51" i="15"/>
  <c r="O51" i="14" s="1"/>
  <c r="O71" i="14" s="1"/>
  <c r="N121" i="10" s="1"/>
  <c r="O121" i="10" s="1"/>
  <c r="O27" i="16"/>
  <c r="N35" i="14" s="1"/>
  <c r="O56" i="14"/>
  <c r="O57" i="14" s="1"/>
  <c r="O52" i="15"/>
  <c r="N36" i="10"/>
  <c r="O36" i="10" s="1"/>
  <c r="N83" i="14"/>
  <c r="M11" i="14"/>
  <c r="N52" i="14"/>
  <c r="O48" i="14" s="1"/>
  <c r="L36" i="14"/>
  <c r="L79" i="14" s="1"/>
  <c r="L13" i="7" s="1"/>
  <c r="M65" i="10"/>
  <c r="O9" i="17"/>
  <c r="O12" i="17" s="1"/>
  <c r="N65" i="10" s="1"/>
  <c r="J34" i="14"/>
  <c r="J38" i="14" s="1"/>
  <c r="I81" i="14"/>
  <c r="H74" i="10" s="1"/>
  <c r="M46" i="10"/>
  <c r="M48" i="10" s="1"/>
  <c r="E124" i="10"/>
  <c r="E132" i="10" s="1"/>
  <c r="E134" i="10" s="1"/>
  <c r="E136" i="10" s="1"/>
  <c r="M10" i="14"/>
  <c r="F89" i="10"/>
  <c r="E90" i="10"/>
  <c r="O52" i="14" l="1"/>
  <c r="L37" i="14"/>
  <c r="L70" i="14" s="1"/>
  <c r="L76" i="14" s="1"/>
  <c r="M12" i="14"/>
  <c r="N10" i="14" s="1"/>
  <c r="N12" i="14" s="1"/>
  <c r="F16" i="7"/>
  <c r="G10" i="7" s="1"/>
  <c r="E140" i="10"/>
  <c r="F112" i="10"/>
  <c r="E73" i="10"/>
  <c r="K120" i="10"/>
  <c r="M55" i="10"/>
  <c r="M57" i="10" s="1"/>
  <c r="M50" i="10"/>
  <c r="K76" i="14"/>
  <c r="J120" i="10"/>
  <c r="N36" i="14"/>
  <c r="N79" i="14" s="1"/>
  <c r="N13" i="7" s="1"/>
  <c r="M36" i="14"/>
  <c r="M79" i="14" s="1"/>
  <c r="M13" i="7" s="1"/>
  <c r="O59" i="14"/>
  <c r="O79" i="14"/>
  <c r="O13" i="7" s="1"/>
  <c r="K34" i="14"/>
  <c r="K38" i="14" s="1"/>
  <c r="J81" i="14"/>
  <c r="I74" i="10" s="1"/>
  <c r="O35" i="10"/>
  <c r="O46" i="10" s="1"/>
  <c r="O48" i="10" s="1"/>
  <c r="N46" i="10"/>
  <c r="N48" i="10" s="1"/>
  <c r="F68" i="10"/>
  <c r="F71" i="10" s="1"/>
  <c r="F63" i="5"/>
  <c r="L22" i="5"/>
  <c r="L24" i="5" s="1"/>
  <c r="G89" i="10"/>
  <c r="F90" i="10"/>
  <c r="H33" i="5"/>
  <c r="H37" i="5" s="1"/>
  <c r="G61" i="5"/>
  <c r="G21" i="7"/>
  <c r="F127" i="10" s="1"/>
  <c r="G22" i="7"/>
  <c r="E76" i="10" l="1"/>
  <c r="F75" i="10"/>
  <c r="H19" i="7"/>
  <c r="G68" i="10"/>
  <c r="G71" i="10" s="1"/>
  <c r="G63" i="5"/>
  <c r="N50" i="10"/>
  <c r="N55" i="10"/>
  <c r="N57" i="10" s="1"/>
  <c r="I33" i="5"/>
  <c r="I37" i="5" s="1"/>
  <c r="H61" i="5"/>
  <c r="O50" i="10"/>
  <c r="O55" i="10"/>
  <c r="O57" i="10" s="1"/>
  <c r="M37" i="14"/>
  <c r="M70" i="14" s="1"/>
  <c r="E80" i="10"/>
  <c r="E85" i="10" s="1"/>
  <c r="E92" i="10" s="1"/>
  <c r="M22" i="5"/>
  <c r="M24" i="5" s="1"/>
  <c r="F124" i="10"/>
  <c r="F132" i="10" s="1"/>
  <c r="F134" i="10" s="1"/>
  <c r="F136" i="10" s="1"/>
  <c r="O10" i="14"/>
  <c r="O12" i="14" s="1"/>
  <c r="N37" i="14"/>
  <c r="N70" i="14" s="1"/>
  <c r="G90" i="10"/>
  <c r="H89" i="10"/>
  <c r="L34" i="14"/>
  <c r="L38" i="14" s="1"/>
  <c r="K81" i="14"/>
  <c r="J74" i="10" s="1"/>
  <c r="O37" i="14"/>
  <c r="O70" i="14" s="1"/>
  <c r="G112" i="10" l="1"/>
  <c r="F73" i="10"/>
  <c r="F140" i="10"/>
  <c r="N120" i="10"/>
  <c r="O76" i="14"/>
  <c r="M34" i="14"/>
  <c r="M38" i="14" s="1"/>
  <c r="L81" i="14"/>
  <c r="K74" i="10" s="1"/>
  <c r="H68" i="10"/>
  <c r="H71" i="10" s="1"/>
  <c r="H63" i="5"/>
  <c r="N22" i="5"/>
  <c r="N24" i="5" s="1"/>
  <c r="M120" i="10"/>
  <c r="N76" i="14"/>
  <c r="M76" i="14"/>
  <c r="L120" i="10"/>
  <c r="H21" i="7"/>
  <c r="G127" i="10" s="1"/>
  <c r="H90" i="10"/>
  <c r="I89" i="10"/>
  <c r="G16" i="7"/>
  <c r="J33" i="5"/>
  <c r="J37" i="5" s="1"/>
  <c r="I61" i="5"/>
  <c r="I68" i="10" l="1"/>
  <c r="I71" i="10" s="1"/>
  <c r="I63" i="5"/>
  <c r="F76" i="10"/>
  <c r="F80" i="10" s="1"/>
  <c r="F85" i="10" s="1"/>
  <c r="F92" i="10" s="1"/>
  <c r="H10" i="7"/>
  <c r="O120" i="10"/>
  <c r="K33" i="5"/>
  <c r="K37" i="5" s="1"/>
  <c r="J61" i="5"/>
  <c r="N34" i="14"/>
  <c r="N38" i="14" s="1"/>
  <c r="M81" i="14"/>
  <c r="L74" i="10" s="1"/>
  <c r="H22" i="7"/>
  <c r="J89" i="10"/>
  <c r="I90" i="10"/>
  <c r="O34" i="14" l="1"/>
  <c r="O38" i="14" s="1"/>
  <c r="O81" i="14" s="1"/>
  <c r="N74" i="10" s="1"/>
  <c r="N81" i="14"/>
  <c r="M74" i="10" s="1"/>
  <c r="J68" i="10"/>
  <c r="J71" i="10" s="1"/>
  <c r="J63" i="5"/>
  <c r="G124" i="10"/>
  <c r="G132" i="10" s="1"/>
  <c r="G134" i="10" s="1"/>
  <c r="G136" i="10" s="1"/>
  <c r="L33" i="5"/>
  <c r="L37" i="5" s="1"/>
  <c r="K61" i="5"/>
  <c r="K89" i="10"/>
  <c r="J90" i="10"/>
  <c r="I19" i="7"/>
  <c r="G75" i="10"/>
  <c r="H16" i="7" l="1"/>
  <c r="G76" i="10" s="1"/>
  <c r="M33" i="5"/>
  <c r="M37" i="5" s="1"/>
  <c r="L61" i="5"/>
  <c r="H112" i="10"/>
  <c r="G140" i="10"/>
  <c r="G73" i="10"/>
  <c r="I21" i="7"/>
  <c r="H127" i="10" s="1"/>
  <c r="L89" i="10"/>
  <c r="K90" i="10"/>
  <c r="K68" i="10"/>
  <c r="K71" i="10" s="1"/>
  <c r="K63" i="5"/>
  <c r="G80" i="10" l="1"/>
  <c r="G85" i="10" s="1"/>
  <c r="G92" i="10" s="1"/>
  <c r="I22" i="7"/>
  <c r="I10" i="7"/>
  <c r="H124" i="10" s="1"/>
  <c r="H132" i="10" s="1"/>
  <c r="H134" i="10" s="1"/>
  <c r="H136" i="10" s="1"/>
  <c r="H75" i="10"/>
  <c r="J19" i="7"/>
  <c r="M89" i="10"/>
  <c r="L90" i="10"/>
  <c r="L68" i="10"/>
  <c r="L71" i="10" s="1"/>
  <c r="L63" i="5"/>
  <c r="N33" i="5"/>
  <c r="N37" i="5" s="1"/>
  <c r="N61" i="5" s="1"/>
  <c r="M61" i="5"/>
  <c r="H140" i="10" l="1"/>
  <c r="H73" i="10"/>
  <c r="I112" i="10"/>
  <c r="M68" i="10"/>
  <c r="M71" i="10" s="1"/>
  <c r="M63" i="5"/>
  <c r="M90" i="10"/>
  <c r="N89" i="10"/>
  <c r="N90" i="10" s="1"/>
  <c r="N68" i="10"/>
  <c r="N71" i="10" s="1"/>
  <c r="N63" i="5"/>
  <c r="J21" i="7"/>
  <c r="I127" i="10" s="1"/>
  <c r="I16" i="7"/>
  <c r="J10" i="7" l="1"/>
  <c r="H76" i="10"/>
  <c r="H80" i="10" s="1"/>
  <c r="H85" i="10" s="1"/>
  <c r="H92" i="10" s="1"/>
  <c r="J22" i="7"/>
  <c r="K19" i="7" l="1"/>
  <c r="I75" i="10"/>
  <c r="I124" i="10"/>
  <c r="I132" i="10" s="1"/>
  <c r="I134" i="10" s="1"/>
  <c r="I136" i="10" s="1"/>
  <c r="J16" i="7" l="1"/>
  <c r="K10" i="7" s="1"/>
  <c r="I73" i="10"/>
  <c r="I140" i="10"/>
  <c r="J112" i="10"/>
  <c r="K21" i="7"/>
  <c r="J127" i="10" s="1"/>
  <c r="K22" i="7"/>
  <c r="I76" i="10" l="1"/>
  <c r="I80" i="10" s="1"/>
  <c r="I85" i="10" s="1"/>
  <c r="I92" i="10" s="1"/>
  <c r="J75" i="10"/>
  <c r="L19" i="7"/>
  <c r="J124" i="10"/>
  <c r="J132" i="10" s="1"/>
  <c r="J134" i="10" s="1"/>
  <c r="J136" i="10" s="1"/>
  <c r="K16" i="7" l="1"/>
  <c r="J76" i="10" s="1"/>
  <c r="K112" i="10"/>
  <c r="J73" i="10"/>
  <c r="J140" i="10"/>
  <c r="L21" i="7"/>
  <c r="K127" i="10" s="1"/>
  <c r="L22" i="7" l="1"/>
  <c r="L10" i="7"/>
  <c r="K124" i="10" s="1"/>
  <c r="K132" i="10" s="1"/>
  <c r="K134" i="10" s="1"/>
  <c r="K136" i="10" s="1"/>
  <c r="M19" i="7"/>
  <c r="K75" i="10"/>
  <c r="J80" i="10"/>
  <c r="J85" i="10" s="1"/>
  <c r="J92" i="10" s="1"/>
  <c r="L16" i="7" l="1"/>
  <c r="K76" i="10" s="1"/>
  <c r="L112" i="10"/>
  <c r="K140" i="10"/>
  <c r="K73" i="10"/>
  <c r="M21" i="7"/>
  <c r="L127" i="10" s="1"/>
  <c r="M10" i="7" l="1"/>
  <c r="M15" i="7" s="1"/>
  <c r="L124" i="10" s="1"/>
  <c r="L132" i="10" s="1"/>
  <c r="L134" i="10" s="1"/>
  <c r="L136" i="10" s="1"/>
  <c r="M22" i="7"/>
  <c r="K80" i="10"/>
  <c r="K85" i="10" s="1"/>
  <c r="K92" i="10" s="1"/>
  <c r="L140" i="10" l="1"/>
  <c r="L73" i="10"/>
  <c r="M112" i="10"/>
  <c r="N19" i="7"/>
  <c r="L75" i="10"/>
  <c r="M16" i="7"/>
  <c r="N10" i="7" l="1"/>
  <c r="L76" i="10"/>
  <c r="L80" i="10" s="1"/>
  <c r="L85" i="10" s="1"/>
  <c r="L92" i="10" s="1"/>
  <c r="N21" i="7"/>
  <c r="M127" i="10" s="1"/>
  <c r="N22" i="7" l="1"/>
  <c r="N15" i="7"/>
  <c r="M124" i="10" s="1"/>
  <c r="M132" i="10" s="1"/>
  <c r="M134" i="10" s="1"/>
  <c r="M136" i="10" s="1"/>
  <c r="N16" i="7" l="1"/>
  <c r="M76" i="10" s="1"/>
  <c r="M140" i="10"/>
  <c r="M73" i="10"/>
  <c r="N112" i="10"/>
  <c r="O19" i="7"/>
  <c r="M75" i="10"/>
  <c r="O10" i="7" l="1"/>
  <c r="O15" i="7" s="1"/>
  <c r="N124" i="10" s="1"/>
  <c r="O112" i="10"/>
  <c r="O21" i="7"/>
  <c r="N127" i="10" s="1"/>
  <c r="O127" i="10" s="1"/>
  <c r="M80" i="10"/>
  <c r="M85" i="10" s="1"/>
  <c r="M92" i="10" s="1"/>
  <c r="O22" i="7" l="1"/>
  <c r="N75" i="10" s="1"/>
  <c r="O16" i="7"/>
  <c r="N76" i="10" s="1"/>
  <c r="O124" i="10"/>
  <c r="O132" i="10" s="1"/>
  <c r="O134" i="10" s="1"/>
  <c r="O136" i="10" s="1"/>
  <c r="O140" i="10" s="1"/>
  <c r="N132" i="10"/>
  <c r="N134" i="10" s="1"/>
  <c r="N136" i="10" s="1"/>
  <c r="N140" i="10" l="1"/>
  <c r="N73" i="10"/>
  <c r="N80" i="10" s="1"/>
  <c r="N85" i="10" s="1"/>
  <c r="N92" i="10" s="1"/>
  <c r="N143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BSidhu</author>
    <author>Sid</author>
  </authors>
  <commentList>
    <comment ref="A25" authorId="0" shapeId="0" xr:uid="{18897B7E-FAA7-4674-9A60-003FC78C2C20}">
      <text>
        <r>
          <rPr>
            <b/>
            <sz val="9"/>
            <color indexed="81"/>
            <rFont val="Tahoma"/>
            <charset val="1"/>
          </rPr>
          <t>BSidhu:</t>
        </r>
        <r>
          <rPr>
            <sz val="9"/>
            <color indexed="81"/>
            <rFont val="Tahoma"/>
            <charset val="1"/>
          </rPr>
          <t xml:space="preserve">
20% drop out from call to Appointment
20% drop out face to face appointment
20% drop out from applications</t>
        </r>
      </text>
    </comment>
    <comment ref="H27" authorId="1" shapeId="0" xr:uid="{05AE4263-16E3-49B5-9F68-9EB0CA090C2C}">
      <text>
        <r>
          <rPr>
            <b/>
            <sz val="8"/>
            <color indexed="81"/>
            <rFont val="Tahoma"/>
            <family val="2"/>
          </rPr>
          <t>Sid:</t>
        </r>
        <r>
          <rPr>
            <sz val="8"/>
            <color indexed="81"/>
            <rFont val="Tahoma"/>
            <family val="2"/>
          </rPr>
          <t xml:space="preserve">
£30k average pot
4.5% Commission
20% Intrinsic fee to be deducted</t>
        </r>
      </text>
    </comment>
    <comment ref="A40" authorId="1" shapeId="0" xr:uid="{2C13650E-423C-4D7D-BCDE-68D3BE267114}">
      <text>
        <r>
          <rPr>
            <b/>
            <sz val="8"/>
            <color indexed="81"/>
            <rFont val="Tahoma"/>
            <family val="2"/>
          </rPr>
          <t>Sid:</t>
        </r>
        <r>
          <rPr>
            <sz val="8"/>
            <color indexed="81"/>
            <rFont val="Tahoma"/>
            <family val="2"/>
          </rPr>
          <t xml:space="preserve">
Average premium - £20
12 months
190% commission</t>
        </r>
      </text>
    </comment>
  </commentList>
</comments>
</file>

<file path=xl/sharedStrings.xml><?xml version="1.0" encoding="utf-8"?>
<sst xmlns="http://schemas.openxmlformats.org/spreadsheetml/2006/main" count="927" uniqueCount="241">
  <si>
    <t>FINANCIAL FORECASTS</t>
  </si>
  <si>
    <t>PERIOD</t>
  </si>
  <si>
    <t>Input Schedules</t>
  </si>
  <si>
    <t>Working Schedules</t>
  </si>
  <si>
    <t>Output Schedules</t>
  </si>
  <si>
    <t>Total</t>
  </si>
  <si>
    <t>F.cast</t>
  </si>
  <si>
    <t>INPUT</t>
  </si>
  <si>
    <t>ACTUALS</t>
  </si>
  <si>
    <t>PROFIT &amp; LOSS ACCOUNT</t>
  </si>
  <si>
    <t>BALANCE SHEET</t>
  </si>
  <si>
    <t>Fixed Assets</t>
  </si>
  <si>
    <t>Current Assets</t>
  </si>
  <si>
    <t>Cash</t>
  </si>
  <si>
    <t>Trade debtors</t>
  </si>
  <si>
    <t>Creditors &lt; 1 year</t>
  </si>
  <si>
    <t>Bank overdraft</t>
  </si>
  <si>
    <t>Trade creditors</t>
  </si>
  <si>
    <t>PAYE &amp; NI</t>
  </si>
  <si>
    <t>VAT</t>
  </si>
  <si>
    <t>Other creditors &amp; accruals</t>
  </si>
  <si>
    <t>Creditors &gt; 1 year</t>
  </si>
  <si>
    <t>Net Assets</t>
  </si>
  <si>
    <t>Represented by</t>
  </si>
  <si>
    <t>Share capital</t>
  </si>
  <si>
    <t>Reserves</t>
  </si>
  <si>
    <t>SALES</t>
  </si>
  <si>
    <t>Working days in month</t>
  </si>
  <si>
    <t>Sales</t>
  </si>
  <si>
    <t>Admin fees</t>
  </si>
  <si>
    <t>Insurance income</t>
  </si>
  <si>
    <t>Total income</t>
  </si>
  <si>
    <t>Cost of sales</t>
  </si>
  <si>
    <t>Commissions</t>
  </si>
  <si>
    <t>Total sales</t>
  </si>
  <si>
    <t>Payroll</t>
  </si>
  <si>
    <t>Telecoms</t>
  </si>
  <si>
    <t>Data</t>
  </si>
  <si>
    <t>Clawback</t>
  </si>
  <si>
    <t>Direct staff</t>
  </si>
  <si>
    <t>Gross profit</t>
  </si>
  <si>
    <t>Total cost of sales</t>
  </si>
  <si>
    <t>Overheads</t>
  </si>
  <si>
    <t>Indirect staff</t>
  </si>
  <si>
    <t>Depreciation</t>
  </si>
  <si>
    <t>Rent</t>
  </si>
  <si>
    <t>Rates</t>
  </si>
  <si>
    <t>Insurance</t>
  </si>
  <si>
    <t>Postage &amp; stationery</t>
  </si>
  <si>
    <t>Recruitment</t>
  </si>
  <si>
    <t>IT spend and maintenance</t>
  </si>
  <si>
    <t>Cleaning</t>
  </si>
  <si>
    <t>Staff incentives</t>
  </si>
  <si>
    <t>Retentions and redemptions</t>
  </si>
  <si>
    <t>Sundries</t>
  </si>
  <si>
    <t>Audit, accountancy, legal</t>
  </si>
  <si>
    <t>Total overheads</t>
  </si>
  <si>
    <t>Ebitda</t>
  </si>
  <si>
    <t>Interest</t>
  </si>
  <si>
    <t>Profit before tax</t>
  </si>
  <si>
    <t>Taxation</t>
  </si>
  <si>
    <t>Profit after tax</t>
  </si>
  <si>
    <t>FORECASTS</t>
  </si>
  <si>
    <t>CASHFLOW</t>
  </si>
  <si>
    <t>Opening balance</t>
  </si>
  <si>
    <t>Corporation tax</t>
  </si>
  <si>
    <t>PAYE/NI</t>
  </si>
  <si>
    <t>Fixed assets</t>
  </si>
  <si>
    <t>CVA dividend</t>
  </si>
  <si>
    <t>Total payments</t>
  </si>
  <si>
    <t>Closing balance</t>
  </si>
  <si>
    <t>Other</t>
  </si>
  <si>
    <t>Overdraft facility</t>
  </si>
  <si>
    <t>Headroom</t>
  </si>
  <si>
    <t>Payments</t>
  </si>
  <si>
    <t>Receipts</t>
  </si>
  <si>
    <t>Net cashflow in month</t>
  </si>
  <si>
    <t>Commission Income</t>
  </si>
  <si>
    <t>Productive sales agents</t>
  </si>
  <si>
    <t>Sales per agent per day</t>
  </si>
  <si>
    <t>Returns</t>
  </si>
  <si>
    <t>Net connections</t>
  </si>
  <si>
    <t>Unit net commission value</t>
  </si>
  <si>
    <t>Commission value</t>
  </si>
  <si>
    <t>Coop Bonus value</t>
  </si>
  <si>
    <t>Total commission value</t>
  </si>
  <si>
    <t>£</t>
  </si>
  <si>
    <t>Data utilisation adjustment</t>
  </si>
  <si>
    <t>Adjusted total sales</t>
  </si>
  <si>
    <t>SALES VALUES</t>
  </si>
  <si>
    <t>RECEIPTS</t>
  </si>
  <si>
    <t>OPENING DEBTOR COLLECTION</t>
  </si>
  <si>
    <t>Balances</t>
  </si>
  <si>
    <t>VAT RATES ON SALES</t>
  </si>
  <si>
    <t>NEW DEBTOR COLLECTIONS</t>
  </si>
  <si>
    <t>Month 0</t>
  </si>
  <si>
    <t>Month 1</t>
  </si>
  <si>
    <t>Month 2</t>
  </si>
  <si>
    <t>Month 3</t>
  </si>
  <si>
    <t>Balance b/fwd</t>
  </si>
  <si>
    <t>Vat</t>
  </si>
  <si>
    <t>Received</t>
  </si>
  <si>
    <t>Balance c/fwd</t>
  </si>
  <si>
    <t>Total receipts</t>
  </si>
  <si>
    <t>Commission income</t>
  </si>
  <si>
    <t>Total VAT Output tax</t>
  </si>
  <si>
    <t>Closing Debtor balances</t>
  </si>
  <si>
    <t>Debtor control check</t>
  </si>
  <si>
    <t>WORKING</t>
  </si>
  <si>
    <t>SALES &amp; RECEIPTS</t>
  </si>
  <si>
    <t>VAT &amp; PAYE</t>
  </si>
  <si>
    <t>Output tax on sales</t>
  </si>
  <si>
    <t>Input tax on expenditure</t>
  </si>
  <si>
    <t>Payments to HMRC</t>
  </si>
  <si>
    <t>PAYE</t>
  </si>
  <si>
    <t>Payroll deductions</t>
  </si>
  <si>
    <t>DIRECT STAFF COSTS</t>
  </si>
  <si>
    <t>Basic</t>
  </si>
  <si>
    <t>Bonus</t>
  </si>
  <si>
    <t>Ers NIC</t>
  </si>
  <si>
    <t>Other on costs</t>
  </si>
  <si>
    <t>PAYE/NI Deduction rate</t>
  </si>
  <si>
    <t>PAYE/NI Deductions</t>
  </si>
  <si>
    <t>Net Payroll cost</t>
  </si>
  <si>
    <t>INDIRECT STAFF COSTS</t>
  </si>
  <si>
    <t>STAFF</t>
  </si>
  <si>
    <t>COST OF SALES</t>
  </si>
  <si>
    <t>TELECOMS</t>
  </si>
  <si>
    <t>DATA</t>
  </si>
  <si>
    <t>pa</t>
  </si>
  <si>
    <t>Training</t>
  </si>
  <si>
    <t>Gross payroll cost</t>
  </si>
  <si>
    <t>Total indirect payroll cost</t>
  </si>
  <si>
    <t>Gross £</t>
  </si>
  <si>
    <t>Bonuses</t>
  </si>
  <si>
    <t>Net cost</t>
  </si>
  <si>
    <t>PAYROLL</t>
  </si>
  <si>
    <t>Direct staff costs</t>
  </si>
  <si>
    <t>Indirect staff costs</t>
  </si>
  <si>
    <t>Non exec fees</t>
  </si>
  <si>
    <t>PAYE/NI deductions</t>
  </si>
  <si>
    <t>Net payments</t>
  </si>
  <si>
    <t>CREDITORS</t>
  </si>
  <si>
    <t>CLAWBACK PROVISION</t>
  </si>
  <si>
    <t>Clawback provision</t>
  </si>
  <si>
    <t>Charge for month</t>
  </si>
  <si>
    <t>Actual clawback in month (ex Vat)</t>
  </si>
  <si>
    <t>Vat on clawback in month</t>
  </si>
  <si>
    <t>Actual clawback deduction in month</t>
  </si>
  <si>
    <t>PAYMENTS</t>
  </si>
  <si>
    <t>OPENING TRADE CREDITOR PAYMENT</t>
  </si>
  <si>
    <t>VAT RATES ON EXPENDITURE</t>
  </si>
  <si>
    <t>NEW CREDITOR PAYMENTS</t>
  </si>
  <si>
    <t>Input tax on clawback</t>
  </si>
  <si>
    <t>Expenditure</t>
  </si>
  <si>
    <t>Paid</t>
  </si>
  <si>
    <t>OVERHEADS</t>
  </si>
  <si>
    <t>RENT</t>
  </si>
  <si>
    <t>RATES</t>
  </si>
  <si>
    <t>INSURANCE</t>
  </si>
  <si>
    <t>Rent (see below)</t>
  </si>
  <si>
    <t>CREDITOR PREPAYMENTS</t>
  </si>
  <si>
    <t>Insurance (see below)</t>
  </si>
  <si>
    <t>Rates (see below)</t>
  </si>
  <si>
    <t>Bank charges &amp; interest</t>
  </si>
  <si>
    <t>BANK CHARGES &amp; INTEREST</t>
  </si>
  <si>
    <t>OPENING OTHER DEBTORS AND PREPAYMENTS COLLECTION</t>
  </si>
  <si>
    <t>DEBTORS</t>
  </si>
  <si>
    <t>Opening Trade Debtors</t>
  </si>
  <si>
    <t>Opening Other Debtors &amp; Prepayments</t>
  </si>
  <si>
    <t>Sundry debtors and prepayments</t>
  </si>
  <si>
    <t>OPENING OTHER CREDITORS/ACCRUALS</t>
  </si>
  <si>
    <t>OPENING TRADE CREDITORS</t>
  </si>
  <si>
    <t>Total Payments</t>
  </si>
  <si>
    <t>Total VAT Input tax</t>
  </si>
  <si>
    <t>Closing Creditor balances</t>
  </si>
  <si>
    <t>Creditor control check</t>
  </si>
  <si>
    <t>Other creditors/accruals</t>
  </si>
  <si>
    <t>Rent &amp; rates</t>
  </si>
  <si>
    <t>FIXED ASSET PURCHASES</t>
  </si>
  <si>
    <t>Payment</t>
  </si>
  <si>
    <t>Input tax on fixed asset purchases</t>
  </si>
  <si>
    <t>FIXED ASSETS</t>
  </si>
  <si>
    <t>Purchases</t>
  </si>
  <si>
    <t>CORPORATION TAX</t>
  </si>
  <si>
    <t>OTHER</t>
  </si>
  <si>
    <t>CVA CREDITORS</t>
  </si>
  <si>
    <t>Incurred</t>
  </si>
  <si>
    <t>Creditor</t>
  </si>
  <si>
    <t>Corp tax</t>
  </si>
  <si>
    <t>Check</t>
  </si>
  <si>
    <t>Staff benefits</t>
  </si>
  <si>
    <t>Consultants</t>
  </si>
  <si>
    <t>Commission</t>
  </si>
  <si>
    <t>Opening</t>
  </si>
  <si>
    <t>Balance Sheet</t>
  </si>
  <si>
    <t>Goodwill</t>
  </si>
  <si>
    <t>Staff incentives &amp; benefits</t>
  </si>
  <si>
    <t>Audit &amp; accountancy</t>
  </si>
  <si>
    <t>Legal</t>
  </si>
  <si>
    <t>Bank charges &amp; Interest</t>
  </si>
  <si>
    <t>Facilities &amp; Cleaning</t>
  </si>
  <si>
    <t>DLA</t>
  </si>
  <si>
    <t>Total Commission</t>
  </si>
  <si>
    <t>Prepayments</t>
  </si>
  <si>
    <t>Other creditors (Shareholders Loan)</t>
  </si>
  <si>
    <t>Bank Balance</t>
  </si>
  <si>
    <t>Ers NIC @ 13.8%</t>
  </si>
  <si>
    <t>Travel</t>
  </si>
  <si>
    <t>Sundry Office Supplies</t>
  </si>
  <si>
    <t>GP%</t>
  </si>
  <si>
    <t>Ebitda %</t>
  </si>
  <si>
    <t>Daily Rate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</si>
  <si>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</si>
  <si>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</si>
  <si>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</si>
  <si>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</si>
  <si>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</si>
  <si>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</si>
  <si>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</si>
  <si>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</si>
  <si>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</si>
  <si>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Rent/Service Charge/Electricity</t>
  </si>
  <si>
    <t>Net Sales</t>
  </si>
  <si>
    <t>Total Sales</t>
  </si>
  <si>
    <t>Total Overhead FTE</t>
  </si>
  <si>
    <t>Total payroll cost</t>
  </si>
  <si>
    <t>Indirect staff &amp; IFA</t>
  </si>
  <si>
    <t>Retention pot - 25%</t>
  </si>
  <si>
    <t>Directors</t>
  </si>
  <si>
    <t>Canx during cooling off period - 20%</t>
  </si>
  <si>
    <t>Fee value</t>
  </si>
  <si>
    <t>Total Fee value</t>
  </si>
  <si>
    <t>Lead generation agents</t>
  </si>
  <si>
    <t>Fee value minus Retention pot</t>
  </si>
  <si>
    <t>Fee - £20 PPM x 12 months x 190%</t>
  </si>
  <si>
    <t>Consultancy Fees</t>
  </si>
  <si>
    <t>Fee/Day</t>
  </si>
  <si>
    <t>COMPANY</t>
  </si>
  <si>
    <t>YYYY  Draft Budget</t>
  </si>
  <si>
    <t xml:space="preserve">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</si>
</sst>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&quot;£&quot;#,##0.00"/>
    <numFmt numFmtId="167" formatCode="&quot;£&quot;#,##0"/>
    <numFmt numFmtId="168" formatCode="#,##0_ ;[Red]\-#,##0\ "/>
    <numFmt numFmtId="169" formatCode="_-* #,##0.0_-;\-* #,##0.0_-;_-* &quot;-&quot;??_-;_-@_-"/>
    <numFmt numFmtId="173" formatCode="#,##0.0_ ;\-#,##0.0\ "/>
    <numFmt numFmtId="174" formatCode="#,##0_ ;\-#,##0\ 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0"/>
      <color rgb="FFFF0000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17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7" fontId="2" fillId="0" borderId="0" xfId="0" applyNumberFormat="1" applyFont="1"/>
    <xf numFmtId="17" fontId="2" fillId="5" borderId="0" xfId="0" applyNumberFormat="1" applyFont="1" applyFill="1"/>
    <xf numFmtId="17" fontId="2" fillId="5" borderId="0" xfId="0" applyNumberFormat="1" applyFont="1" applyFill="1" applyAlignment="1">
      <alignment horizontal="right"/>
    </xf>
    <xf numFmtId="0" fontId="2" fillId="5" borderId="0" xfId="0" applyFont="1" applyFill="1" applyAlignment="1">
      <alignment horizontal="right"/>
    </xf>
    <xf numFmtId="0" fontId="0" fillId="5" borderId="0" xfId="0" applyFill="1"/>
    <xf numFmtId="0" fontId="2" fillId="5" borderId="0" xfId="0" applyFont="1" applyFill="1"/>
    <xf numFmtId="0" fontId="2" fillId="0" borderId="0" xfId="0" applyFont="1" applyFill="1"/>
    <xf numFmtId="0" fontId="5" fillId="0" borderId="0" xfId="0" applyFont="1"/>
    <xf numFmtId="0" fontId="1" fillId="0" borderId="0" xfId="0" applyFont="1"/>
    <xf numFmtId="3" fontId="0" fillId="0" borderId="0" xfId="0" applyNumberFormat="1"/>
    <xf numFmtId="0" fontId="6" fillId="0" borderId="0" xfId="0" applyFont="1"/>
    <xf numFmtId="3" fontId="6" fillId="0" borderId="1" xfId="0" applyNumberFormat="1" applyFont="1" applyFill="1" applyBorder="1"/>
    <xf numFmtId="3" fontId="6" fillId="0" borderId="0" xfId="0" applyNumberFormat="1" applyFont="1" applyFill="1" applyBorder="1"/>
    <xf numFmtId="3" fontId="6" fillId="6" borderId="0" xfId="0" applyNumberFormat="1" applyFont="1" applyFill="1"/>
    <xf numFmtId="3" fontId="6" fillId="6" borderId="1" xfId="0" applyNumberFormat="1" applyFont="1" applyFill="1" applyBorder="1"/>
    <xf numFmtId="3" fontId="6" fillId="0" borderId="0" xfId="0" applyNumberFormat="1" applyFont="1"/>
    <xf numFmtId="0" fontId="6" fillId="0" borderId="1" xfId="0" applyFont="1" applyBorder="1"/>
    <xf numFmtId="3" fontId="6" fillId="0" borderId="1" xfId="0" applyNumberFormat="1" applyFont="1" applyBorder="1"/>
    <xf numFmtId="166" fontId="6" fillId="6" borderId="0" xfId="0" applyNumberFormat="1" applyFont="1" applyFill="1"/>
    <xf numFmtId="0" fontId="6" fillId="0" borderId="0" xfId="0" applyFont="1" applyFill="1"/>
    <xf numFmtId="0" fontId="7" fillId="0" borderId="2" xfId="0" applyFont="1" applyBorder="1" applyAlignment="1">
      <alignment horizontal="right"/>
    </xf>
    <xf numFmtId="3" fontId="6" fillId="6" borderId="3" xfId="0" applyNumberFormat="1" applyFont="1" applyFill="1" applyBorder="1"/>
    <xf numFmtId="3" fontId="6" fillId="0" borderId="3" xfId="0" applyNumberFormat="1" applyFont="1" applyBorder="1"/>
    <xf numFmtId="10" fontId="6" fillId="6" borderId="2" xfId="0" applyNumberFormat="1" applyFont="1" applyFill="1" applyBorder="1"/>
    <xf numFmtId="10" fontId="6" fillId="6" borderId="3" xfId="0" applyNumberFormat="1" applyFont="1" applyFill="1" applyBorder="1"/>
    <xf numFmtId="10" fontId="6" fillId="6" borderId="4" xfId="0" applyNumberFormat="1" applyFont="1" applyFill="1" applyBorder="1"/>
    <xf numFmtId="3" fontId="7" fillId="0" borderId="5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right"/>
    </xf>
    <xf numFmtId="3" fontId="6" fillId="0" borderId="0" xfId="0" applyNumberFormat="1" applyFont="1" applyBorder="1"/>
    <xf numFmtId="10" fontId="6" fillId="6" borderId="8" xfId="0" applyNumberFormat="1" applyFont="1" applyFill="1" applyBorder="1"/>
    <xf numFmtId="10" fontId="6" fillId="6" borderId="0" xfId="0" applyNumberFormat="1" applyFont="1" applyFill="1" applyBorder="1"/>
    <xf numFmtId="10" fontId="6" fillId="6" borderId="9" xfId="0" applyNumberFormat="1" applyFont="1" applyFill="1" applyBorder="1"/>
    <xf numFmtId="10" fontId="6" fillId="6" borderId="10" xfId="0" applyNumberFormat="1" applyFont="1" applyFill="1" applyBorder="1"/>
    <xf numFmtId="10" fontId="6" fillId="6" borderId="11" xfId="0" applyNumberFormat="1" applyFont="1" applyFill="1" applyBorder="1"/>
    <xf numFmtId="10" fontId="6" fillId="6" borderId="12" xfId="0" applyNumberFormat="1" applyFont="1" applyFill="1" applyBorder="1"/>
    <xf numFmtId="0" fontId="8" fillId="0" borderId="0" xfId="0" applyFont="1"/>
    <xf numFmtId="3" fontId="9" fillId="0" borderId="1" xfId="0" applyNumberFormat="1" applyFont="1" applyBorder="1"/>
    <xf numFmtId="164" fontId="0" fillId="0" borderId="0" xfId="1" applyNumberFormat="1" applyFont="1"/>
    <xf numFmtId="0" fontId="2" fillId="0" borderId="0" xfId="0" applyFont="1" applyAlignment="1">
      <alignment horizontal="right"/>
    </xf>
    <xf numFmtId="168" fontId="6" fillId="0" borderId="11" xfId="0" applyNumberFormat="1" applyFont="1" applyBorder="1"/>
    <xf numFmtId="164" fontId="6" fillId="6" borderId="0" xfId="1" applyNumberFormat="1" applyFont="1" applyFill="1"/>
    <xf numFmtId="169" fontId="6" fillId="6" borderId="0" xfId="1" applyNumberFormat="1" applyFont="1" applyFill="1"/>
    <xf numFmtId="164" fontId="6" fillId="0" borderId="0" xfId="1" applyNumberFormat="1" applyFont="1" applyFill="1"/>
    <xf numFmtId="169" fontId="6" fillId="0" borderId="0" xfId="1" applyNumberFormat="1" applyFont="1" applyFill="1" applyBorder="1"/>
    <xf numFmtId="169" fontId="6" fillId="6" borderId="0" xfId="1" applyNumberFormat="1" applyFont="1" applyFill="1" applyBorder="1"/>
    <xf numFmtId="164" fontId="6" fillId="0" borderId="0" xfId="1" applyNumberFormat="1" applyFont="1"/>
    <xf numFmtId="10" fontId="6" fillId="0" borderId="0" xfId="0" applyNumberFormat="1" applyFont="1"/>
    <xf numFmtId="0" fontId="7" fillId="0" borderId="0" xfId="0" applyFont="1" applyAlignment="1">
      <alignment horizontal="right"/>
    </xf>
    <xf numFmtId="3" fontId="6" fillId="0" borderId="11" xfId="0" applyNumberFormat="1" applyFont="1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3" fontId="10" fillId="0" borderId="0" xfId="0" applyNumberFormat="1" applyFont="1" applyFill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11" fillId="0" borderId="0" xfId="0" applyFont="1" applyFill="1"/>
    <xf numFmtId="0" fontId="0" fillId="0" borderId="0" xfId="0" applyFill="1"/>
    <xf numFmtId="3" fontId="0" fillId="0" borderId="0" xfId="0" applyNumberFormat="1" applyFill="1" applyBorder="1"/>
    <xf numFmtId="0" fontId="0" fillId="0" borderId="0" xfId="0" applyFill="1" applyBorder="1"/>
    <xf numFmtId="17" fontId="2" fillId="5" borderId="0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right"/>
    </xf>
    <xf numFmtId="0" fontId="0" fillId="0" borderId="0" xfId="0" applyBorder="1"/>
    <xf numFmtId="0" fontId="12" fillId="0" borderId="0" xfId="0" applyFont="1"/>
    <xf numFmtId="0" fontId="13" fillId="0" borderId="0" xfId="0" applyFont="1"/>
    <xf numFmtId="17" fontId="12" fillId="0" borderId="0" xfId="0" applyNumberFormat="1" applyFont="1"/>
    <xf numFmtId="17" fontId="13" fillId="0" borderId="0" xfId="0" applyNumberFormat="1" applyFont="1"/>
    <xf numFmtId="0" fontId="13" fillId="5" borderId="0" xfId="0" applyFont="1" applyFill="1"/>
    <xf numFmtId="17" fontId="12" fillId="5" borderId="0" xfId="0" applyNumberFormat="1" applyFont="1" applyFill="1" applyAlignment="1">
      <alignment horizontal="right"/>
    </xf>
    <xf numFmtId="0" fontId="12" fillId="5" borderId="0" xfId="0" applyFont="1" applyFill="1"/>
    <xf numFmtId="0" fontId="12" fillId="5" borderId="0" xfId="0" applyFont="1" applyFill="1" applyAlignment="1">
      <alignment horizontal="right"/>
    </xf>
    <xf numFmtId="0" fontId="13" fillId="6" borderId="0" xfId="0" applyFont="1" applyFill="1"/>
    <xf numFmtId="0" fontId="13" fillId="0" borderId="1" xfId="0" applyFont="1" applyBorder="1"/>
    <xf numFmtId="3" fontId="13" fillId="0" borderId="1" xfId="0" applyNumberFormat="1" applyFont="1" applyBorder="1"/>
    <xf numFmtId="3" fontId="13" fillId="6" borderId="0" xfId="0" applyNumberFormat="1" applyFont="1" applyFill="1" applyBorder="1"/>
    <xf numFmtId="165" fontId="13" fillId="6" borderId="0" xfId="0" applyNumberFormat="1" applyFont="1" applyFill="1"/>
    <xf numFmtId="166" fontId="13" fillId="6" borderId="0" xfId="0" applyNumberFormat="1" applyFont="1" applyFill="1"/>
    <xf numFmtId="167" fontId="13" fillId="0" borderId="1" xfId="0" applyNumberFormat="1" applyFont="1" applyBorder="1"/>
    <xf numFmtId="167" fontId="13" fillId="6" borderId="0" xfId="0" applyNumberFormat="1" applyFont="1" applyFill="1"/>
    <xf numFmtId="0" fontId="13" fillId="0" borderId="0" xfId="0" applyFont="1" applyFill="1"/>
    <xf numFmtId="3" fontId="13" fillId="0" borderId="0" xfId="0" applyNumberFormat="1" applyFont="1"/>
    <xf numFmtId="167" fontId="13" fillId="0" borderId="0" xfId="0" applyNumberFormat="1" applyFont="1"/>
    <xf numFmtId="0" fontId="12" fillId="5" borderId="0" xfId="0" applyFont="1" applyFill="1" applyAlignment="1">
      <alignment horizontal="center"/>
    </xf>
    <xf numFmtId="3" fontId="13" fillId="0" borderId="0" xfId="0" applyNumberFormat="1" applyFont="1" applyFill="1"/>
    <xf numFmtId="3" fontId="13" fillId="0" borderId="1" xfId="0" applyNumberFormat="1" applyFont="1" applyFill="1" applyBorder="1"/>
    <xf numFmtId="3" fontId="13" fillId="0" borderId="0" xfId="0" applyNumberFormat="1" applyFont="1" applyFill="1" applyBorder="1"/>
    <xf numFmtId="0" fontId="12" fillId="0" borderId="0" xfId="0" applyFont="1" applyFill="1"/>
    <xf numFmtId="0" fontId="14" fillId="0" borderId="0" xfId="0" applyFont="1" applyAlignment="1">
      <alignment horizontal="right"/>
    </xf>
    <xf numFmtId="3" fontId="15" fillId="0" borderId="1" xfId="0" applyNumberFormat="1" applyFont="1" applyBorder="1"/>
    <xf numFmtId="3" fontId="15" fillId="0" borderId="0" xfId="0" applyNumberFormat="1" applyFont="1" applyBorder="1"/>
    <xf numFmtId="168" fontId="13" fillId="0" borderId="1" xfId="0" applyNumberFormat="1" applyFont="1" applyBorder="1"/>
    <xf numFmtId="0" fontId="4" fillId="0" borderId="0" xfId="0" applyFont="1" applyFill="1"/>
    <xf numFmtId="0" fontId="4" fillId="0" borderId="0" xfId="0" applyFont="1"/>
    <xf numFmtId="3" fontId="12" fillId="0" borderId="1" xfId="0" applyNumberFormat="1" applyFont="1" applyFill="1" applyBorder="1"/>
    <xf numFmtId="3" fontId="12" fillId="0" borderId="0" xfId="0" applyNumberFormat="1" applyFont="1" applyFill="1" applyBorder="1"/>
    <xf numFmtId="169" fontId="6" fillId="0" borderId="0" xfId="1" applyNumberFormat="1" applyFont="1" applyFill="1"/>
    <xf numFmtId="43" fontId="6" fillId="6" borderId="0" xfId="1" applyFont="1" applyFill="1"/>
    <xf numFmtId="167" fontId="12" fillId="0" borderId="13" xfId="0" applyNumberFormat="1" applyFont="1" applyBorder="1"/>
    <xf numFmtId="9" fontId="12" fillId="0" borderId="0" xfId="2" applyFont="1" applyFill="1" applyBorder="1"/>
    <xf numFmtId="165" fontId="12" fillId="0" borderId="0" xfId="2" applyNumberFormat="1" applyFont="1" applyFill="1" applyBorder="1"/>
    <xf numFmtId="17" fontId="3" fillId="0" borderId="0" xfId="0" applyNumberFormat="1" applyFont="1" applyAlignment="1">
      <alignment horizontal="center"/>
    </xf>
    <xf numFmtId="164" fontId="6" fillId="7" borderId="0" xfId="1" applyNumberFormat="1" applyFont="1" applyFill="1"/>
    <xf numFmtId="169" fontId="6" fillId="7" borderId="0" xfId="1" applyNumberFormat="1" applyFont="1" applyFill="1"/>
    <xf numFmtId="0" fontId="4" fillId="6" borderId="0" xfId="0" applyFont="1" applyFill="1"/>
    <xf numFmtId="3" fontId="4" fillId="0" borderId="1" xfId="0" applyNumberFormat="1" applyFont="1" applyBorder="1"/>
    <xf numFmtId="3" fontId="4" fillId="6" borderId="0" xfId="0" applyNumberFormat="1" applyFont="1" applyFill="1" applyBorder="1"/>
    <xf numFmtId="165" fontId="4" fillId="6" borderId="0" xfId="0" applyNumberFormat="1" applyFont="1" applyFill="1"/>
    <xf numFmtId="166" fontId="4" fillId="6" borderId="0" xfId="0" applyNumberFormat="1" applyFont="1" applyFill="1"/>
    <xf numFmtId="167" fontId="4" fillId="0" borderId="1" xfId="0" applyNumberFormat="1" applyFont="1" applyBorder="1"/>
    <xf numFmtId="167" fontId="4" fillId="6" borderId="0" xfId="0" applyNumberFormat="1" applyFont="1" applyFill="1"/>
    <xf numFmtId="0" fontId="1" fillId="0" borderId="0" xfId="0" applyFont="1" applyFill="1"/>
    <xf numFmtId="3" fontId="6" fillId="6" borderId="0" xfId="0" applyNumberFormat="1" applyFont="1" applyFill="1" applyBorder="1"/>
    <xf numFmtId="0" fontId="13" fillId="0" borderId="0" xfId="0" applyFont="1" applyBorder="1"/>
    <xf numFmtId="3" fontId="13" fillId="0" borderId="0" xfId="0" applyNumberFormat="1" applyFont="1" applyBorder="1"/>
    <xf numFmtId="3" fontId="12" fillId="0" borderId="0" xfId="0" applyNumberFormat="1" applyFont="1" applyBorder="1"/>
    <xf numFmtId="0" fontId="13" fillId="0" borderId="0" xfId="0" applyFont="1" applyFill="1" applyBorder="1"/>
    <xf numFmtId="0" fontId="4" fillId="0" borderId="0" xfId="0" applyFont="1" applyFill="1" applyBorder="1"/>
    <xf numFmtId="165" fontId="4" fillId="0" borderId="0" xfId="0" applyNumberFormat="1" applyFont="1" applyFill="1" applyBorder="1"/>
    <xf numFmtId="165" fontId="6" fillId="6" borderId="14" xfId="0" applyNumberFormat="1" applyFont="1" applyFill="1" applyBorder="1"/>
    <xf numFmtId="165" fontId="6" fillId="0" borderId="8" xfId="0" applyNumberFormat="1" applyFont="1" applyFill="1" applyBorder="1"/>
    <xf numFmtId="165" fontId="6" fillId="6" borderId="0" xfId="0" applyNumberFormat="1" applyFont="1" applyFill="1"/>
    <xf numFmtId="0" fontId="13" fillId="5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43" fontId="13" fillId="0" borderId="0" xfId="1" applyFont="1" applyFill="1"/>
    <xf numFmtId="43" fontId="13" fillId="0" borderId="1" xfId="1" applyFont="1" applyFill="1" applyBorder="1"/>
    <xf numFmtId="43" fontId="13" fillId="0" borderId="0" xfId="1" applyFont="1" applyFill="1" applyBorder="1"/>
    <xf numFmtId="43" fontId="15" fillId="0" borderId="1" xfId="1" applyFont="1" applyBorder="1"/>
    <xf numFmtId="0" fontId="13" fillId="8" borderId="0" xfId="0" applyFont="1" applyFill="1"/>
    <xf numFmtId="167" fontId="12" fillId="0" borderId="0" xfId="0" applyNumberFormat="1" applyFont="1"/>
    <xf numFmtId="167" fontId="6" fillId="0" borderId="1" xfId="0" applyNumberFormat="1" applyFont="1" applyBorder="1"/>
    <xf numFmtId="167" fontId="7" fillId="0" borderId="0" xfId="0" applyNumberFormat="1" applyFont="1"/>
    <xf numFmtId="167" fontId="6" fillId="0" borderId="0" xfId="0" applyNumberFormat="1" applyFont="1"/>
    <xf numFmtId="0" fontId="20" fillId="0" borderId="0" xfId="0" applyFont="1"/>
    <xf numFmtId="0" fontId="21" fillId="0" borderId="0" xfId="0" applyFont="1" applyFill="1" applyAlignment="1">
      <alignment horizontal="right"/>
    </xf>
    <xf numFmtId="3" fontId="22" fillId="0" borderId="1" xfId="0" applyNumberFormat="1" applyFont="1" applyFill="1" applyBorder="1" applyAlignment="1">
      <alignment horizontal="right"/>
    </xf>
    <xf numFmtId="0" fontId="23" fillId="0" borderId="0" xfId="0" applyFont="1"/>
    <xf numFmtId="3" fontId="7" fillId="0" borderId="15" xfId="0" applyNumberFormat="1" applyFont="1" applyBorder="1" applyAlignment="1">
      <alignment horizontal="right"/>
    </xf>
    <xf numFmtId="10" fontId="6" fillId="6" borderId="5" xfId="0" applyNumberFormat="1" applyFont="1" applyFill="1" applyBorder="1"/>
    <xf numFmtId="10" fontId="6" fillId="6" borderId="6" xfId="0" applyNumberFormat="1" applyFont="1" applyFill="1" applyBorder="1"/>
    <xf numFmtId="10" fontId="6" fillId="6" borderId="7" xfId="0" applyNumberFormat="1" applyFont="1" applyFill="1" applyBorder="1"/>
    <xf numFmtId="173" fontId="6" fillId="6" borderId="0" xfId="1" applyNumberFormat="1" applyFont="1" applyFill="1"/>
    <xf numFmtId="0" fontId="0" fillId="0" borderId="0" xfId="0" applyFont="1" applyFill="1"/>
    <xf numFmtId="167" fontId="6" fillId="0" borderId="0" xfId="1" applyNumberFormat="1" applyFont="1"/>
    <xf numFmtId="167" fontId="6" fillId="6" borderId="0" xfId="1" applyNumberFormat="1" applyFont="1" applyFill="1"/>
    <xf numFmtId="167" fontId="6" fillId="0" borderId="11" xfId="0" applyNumberFormat="1" applyFont="1" applyBorder="1"/>
    <xf numFmtId="168" fontId="6" fillId="0" borderId="0" xfId="0" applyNumberFormat="1" applyFont="1" applyBorder="1"/>
    <xf numFmtId="167" fontId="6" fillId="0" borderId="0" xfId="0" applyNumberFormat="1" applyFont="1" applyBorder="1"/>
    <xf numFmtId="167" fontId="13" fillId="0" borderId="0" xfId="0" applyNumberFormat="1" applyFont="1" applyFill="1"/>
    <xf numFmtId="167" fontId="13" fillId="0" borderId="1" xfId="0" applyNumberFormat="1" applyFont="1" applyFill="1" applyBorder="1"/>
    <xf numFmtId="167" fontId="13" fillId="0" borderId="0" xfId="0" applyNumberFormat="1" applyFont="1" applyFill="1" applyBorder="1"/>
    <xf numFmtId="167" fontId="12" fillId="0" borderId="1" xfId="0" applyNumberFormat="1" applyFont="1" applyFill="1" applyBorder="1"/>
    <xf numFmtId="167" fontId="13" fillId="7" borderId="0" xfId="0" applyNumberFormat="1" applyFont="1" applyFill="1"/>
    <xf numFmtId="0" fontId="4" fillId="7" borderId="0" xfId="0" applyFont="1" applyFill="1"/>
    <xf numFmtId="167" fontId="0" fillId="0" borderId="0" xfId="0" applyNumberFormat="1"/>
    <xf numFmtId="174" fontId="6" fillId="7" borderId="0" xfId="1" applyNumberFormat="1" applyFont="1" applyFill="1"/>
    <xf numFmtId="167" fontId="1" fillId="0" borderId="0" xfId="0" applyNumberFormat="1" applyFont="1"/>
    <xf numFmtId="3" fontId="12" fillId="0" borderId="0" xfId="0" applyNumberFormat="1" applyFont="1"/>
    <xf numFmtId="167" fontId="12" fillId="7" borderId="0" xfId="0" applyNumberFormat="1" applyFont="1" applyFill="1"/>
    <xf numFmtId="167" fontId="6" fillId="0" borderId="0" xfId="0" applyNumberFormat="1" applyFont="1" applyFill="1" applyAlignment="1">
      <alignment horizontal="right"/>
    </xf>
    <xf numFmtId="167" fontId="2" fillId="0" borderId="0" xfId="0" applyNumberFormat="1" applyFont="1"/>
    <xf numFmtId="167" fontId="7" fillId="8" borderId="0" xfId="0" applyNumberFormat="1" applyFont="1" applyFill="1" applyAlignment="1">
      <alignment horizontal="right"/>
    </xf>
    <xf numFmtId="167" fontId="7" fillId="6" borderId="0" xfId="0" applyNumberFormat="1" applyFont="1" applyFill="1" applyAlignment="1">
      <alignment horizontal="right"/>
    </xf>
    <xf numFmtId="167" fontId="6" fillId="6" borderId="0" xfId="0" applyNumberFormat="1" applyFont="1" applyFill="1"/>
    <xf numFmtId="167" fontId="6" fillId="6" borderId="15" xfId="0" applyNumberFormat="1" applyFont="1" applyFill="1" applyBorder="1"/>
    <xf numFmtId="167" fontId="6" fillId="0" borderId="0" xfId="0" applyNumberFormat="1" applyFont="1" applyFill="1" applyBorder="1"/>
    <xf numFmtId="167" fontId="2" fillId="0" borderId="0" xfId="0" applyNumberFormat="1" applyFont="1" applyAlignment="1">
      <alignment horizontal="right"/>
    </xf>
    <xf numFmtId="167" fontId="7" fillId="7" borderId="0" xfId="1" applyNumberFormat="1" applyFont="1" applyFill="1"/>
    <xf numFmtId="167" fontId="7" fillId="0" borderId="0" xfId="1" applyNumberFormat="1" applyFont="1" applyFill="1"/>
    <xf numFmtId="167" fontId="7" fillId="6" borderId="0" xfId="1" applyNumberFormat="1" applyFont="1" applyFill="1"/>
    <xf numFmtId="167" fontId="12" fillId="0" borderId="0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Documents%20and%20Settings/sid/Local%20Settings/Temporary%20Internet%20Files/Content.Outlook/Z922MN4R/Budgets%20April/3%20recovery%20position/Working%20Papers/Revised%20forecast/Workings/Proposed%20Budget%20for%202012%2001.02.2012.xls?D6F5EDBC" TargetMode="External"/><Relationship Id="rId1" Type="http://schemas.openxmlformats.org/officeDocument/2006/relationships/externalLinkPath" Target="file:///\\D6F5EDBC\Proposed%20Budget%20for%202012%2001.02.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Actuals"/>
      <sheetName val="Sales"/>
      <sheetName val="Receipts"/>
      <sheetName val="Staff"/>
      <sheetName val="Overheads"/>
      <sheetName val="Payments"/>
      <sheetName val="Cost of Sales"/>
      <sheetName val="Sales &amp; Receipts"/>
      <sheetName val="VAT &amp; PAYE"/>
      <sheetName val="Payroll"/>
      <sheetName val="Creditors &amp; Payments"/>
      <sheetName val="Fixed Assets"/>
      <sheetName val="Other"/>
      <sheetName val="Fcasts"/>
    </sheetNames>
    <sheetDataSet>
      <sheetData sheetId="0">
        <row r="11">
          <cell r="E11" t="str">
            <v>FINANCIAL FORECASTS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20698-DF72-4A20-9CEF-16A630A7398C}">
  <dimension ref="C10:E21"/>
  <sheetViews>
    <sheetView tabSelected="1" topLeftCell="A3" workbookViewId="0">
      <selection activeCell="F19" sqref="F19"/>
    </sheetView>
  </sheetViews>
  <sheetFormatPr defaultRowHeight="13.2" x14ac:dyDescent="0.25"/>
  <cols>
    <col min="5" max="5" width="13.33203125" customWidth="1"/>
  </cols>
  <sheetData>
    <row r="10" spans="5:5" ht="15.6" x14ac:dyDescent="0.3">
      <c r="E10" s="3" t="s">
        <v>238</v>
      </c>
    </row>
    <row r="11" spans="5:5" ht="15.6" x14ac:dyDescent="0.3">
      <c r="E11" s="3" t="s">
        <v>0</v>
      </c>
    </row>
    <row r="12" spans="5:5" ht="15.75" customHeight="1" x14ac:dyDescent="0.3">
      <c r="E12" s="3" t="s">
        <v>1</v>
      </c>
    </row>
    <row r="13" spans="5:5" ht="15.75" customHeight="1" x14ac:dyDescent="0.3">
      <c r="E13" s="112" t="s">
        <v>239</v>
      </c>
    </row>
    <row r="14" spans="5:5" ht="15.75" customHeight="1" x14ac:dyDescent="0.3">
      <c r="E14" s="3"/>
    </row>
    <row r="15" spans="5:5" ht="15.6" x14ac:dyDescent="0.3">
      <c r="E15" s="3"/>
    </row>
    <row r="17" spans="3:4" x14ac:dyDescent="0.25">
      <c r="C17" s="4" t="s">
        <v>2</v>
      </c>
      <c r="D17" s="5"/>
    </row>
    <row r="18" spans="3:4" x14ac:dyDescent="0.25">
      <c r="C18" s="2"/>
    </row>
    <row r="19" spans="3:4" x14ac:dyDescent="0.25">
      <c r="C19" s="6" t="s">
        <v>3</v>
      </c>
      <c r="D19" s="7"/>
    </row>
    <row r="20" spans="3:4" x14ac:dyDescent="0.25">
      <c r="C20" s="2"/>
    </row>
    <row r="21" spans="3:4" x14ac:dyDescent="0.25">
      <c r="C21" s="8" t="s">
        <v>4</v>
      </c>
      <c r="D21" s="9"/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4DEE2-689B-4FB6-93AD-E448D7A6AABB}">
  <sheetPr>
    <tabColor indexed="13"/>
    <pageSetUpPr fitToPage="1"/>
  </sheetPr>
  <dimension ref="A1:P22"/>
  <sheetViews>
    <sheetView showZero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5" sqref="A15"/>
    </sheetView>
  </sheetViews>
  <sheetFormatPr defaultRowHeight="13.2" x14ac:dyDescent="0.25"/>
  <cols>
    <col min="1" max="1" width="33.5546875" customWidth="1"/>
  </cols>
  <sheetData>
    <row r="1" spans="1:16" x14ac:dyDescent="0.25">
      <c r="A1" s="2" t="str">
        <f>Front!E10</f>
        <v>COMPANY</v>
      </c>
    </row>
    <row r="2" spans="1:16" x14ac:dyDescent="0.25">
      <c r="A2" s="2" t="str">
        <f>Front!E11</f>
        <v>FINANCIAL FORECASTS</v>
      </c>
    </row>
    <row r="3" spans="1:16" x14ac:dyDescent="0.25">
      <c r="A3" s="10" t="str">
        <f>Front!E13</f>
        <v>YYYY  Draft Budget</v>
      </c>
      <c r="B3" s="1"/>
    </row>
    <row r="4" spans="1:16" x14ac:dyDescent="0.25">
      <c r="A4" s="2" t="e">
        <f>Front!#REF!</f>
        <v>#REF!</v>
      </c>
    </row>
    <row r="5" spans="1:16" x14ac:dyDescent="0.25">
      <c r="A5" s="14"/>
      <c r="B5" s="11"/>
      <c r="C5" s="11"/>
      <c r="D5" s="11" t="s">
        <v>96</v>
      </c>
      <c r="E5" s="11" t="s">
        <v>97</v>
      </c>
      <c r="F5" s="11" t="s">
        <v>98</v>
      </c>
      <c r="G5" s="11" t="s">
        <v>213</v>
      </c>
      <c r="H5" s="11" t="s">
        <v>214</v>
      </c>
      <c r="I5" s="11" t="s">
        <v>215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2" t="s">
        <v>5</v>
      </c>
    </row>
    <row r="6" spans="1:16" x14ac:dyDescent="0.25">
      <c r="A6" s="15" t="s">
        <v>108</v>
      </c>
      <c r="B6" s="12"/>
      <c r="C6" s="12"/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</row>
    <row r="7" spans="1:16" x14ac:dyDescent="0.25">
      <c r="A7" s="15" t="s">
        <v>110</v>
      </c>
      <c r="B7" s="13"/>
      <c r="C7" s="13"/>
      <c r="D7" s="13" t="s">
        <v>86</v>
      </c>
      <c r="E7" s="13" t="s">
        <v>86</v>
      </c>
      <c r="F7" s="13" t="s">
        <v>86</v>
      </c>
      <c r="G7" s="13" t="s">
        <v>86</v>
      </c>
      <c r="H7" s="13" t="s">
        <v>86</v>
      </c>
      <c r="I7" s="13" t="s">
        <v>86</v>
      </c>
      <c r="J7" s="13" t="s">
        <v>86</v>
      </c>
      <c r="K7" s="13" t="s">
        <v>86</v>
      </c>
      <c r="L7" s="13" t="s">
        <v>86</v>
      </c>
      <c r="M7" s="13" t="s">
        <v>86</v>
      </c>
      <c r="N7" s="13" t="s">
        <v>86</v>
      </c>
      <c r="O7" s="13" t="s">
        <v>86</v>
      </c>
      <c r="P7" s="13" t="s">
        <v>86</v>
      </c>
    </row>
    <row r="8" spans="1:16" x14ac:dyDescent="0.25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x14ac:dyDescent="0.25">
      <c r="A9" s="2" t="s">
        <v>19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6" x14ac:dyDescent="0.25">
      <c r="A10" s="17" t="s">
        <v>99</v>
      </c>
      <c r="B10" s="20"/>
      <c r="C10" s="20"/>
      <c r="D10" s="25">
        <f>-Actuals!C63</f>
        <v>0</v>
      </c>
      <c r="E10" s="25">
        <f>D16</f>
        <v>0</v>
      </c>
      <c r="F10" s="25">
        <f t="shared" ref="F10:M10" si="0">E16</f>
        <v>0</v>
      </c>
      <c r="G10" s="25">
        <f t="shared" si="0"/>
        <v>0</v>
      </c>
      <c r="H10" s="25">
        <f t="shared" si="0"/>
        <v>0</v>
      </c>
      <c r="I10" s="25">
        <f t="shared" si="0"/>
        <v>0</v>
      </c>
      <c r="J10" s="25">
        <f t="shared" si="0"/>
        <v>0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>M16</f>
        <v>0</v>
      </c>
      <c r="O10" s="25">
        <f>N16</f>
        <v>0</v>
      </c>
      <c r="P10" s="20"/>
    </row>
    <row r="11" spans="1:16" x14ac:dyDescent="0.25">
      <c r="A11" t="s">
        <v>111</v>
      </c>
      <c r="B11" s="20"/>
      <c r="C11" s="20"/>
      <c r="D11" s="25">
        <f>'Sales &amp; Receipts'!C59</f>
        <v>0</v>
      </c>
      <c r="E11" s="25">
        <f>'Sales &amp; Receipts'!D59</f>
        <v>0</v>
      </c>
      <c r="F11" s="25">
        <f>'Sales &amp; Receipts'!E59</f>
        <v>0</v>
      </c>
      <c r="G11" s="25">
        <f>'Sales &amp; Receipts'!F59</f>
        <v>0</v>
      </c>
      <c r="H11" s="25">
        <f>'Sales &amp; Receipts'!G59</f>
        <v>0</v>
      </c>
      <c r="I11" s="25">
        <f>'Sales &amp; Receipts'!H59</f>
        <v>0</v>
      </c>
      <c r="J11" s="25">
        <f>'Sales &amp; Receipts'!I59</f>
        <v>0</v>
      </c>
      <c r="K11" s="25">
        <f>'Sales &amp; Receipts'!J59</f>
        <v>0</v>
      </c>
      <c r="L11" s="25">
        <f>'Sales &amp; Receipts'!K59</f>
        <v>0</v>
      </c>
      <c r="M11" s="25">
        <f>'Sales &amp; Receipts'!L59</f>
        <v>0</v>
      </c>
      <c r="N11" s="25">
        <f>'Sales &amp; Receipts'!M59</f>
        <v>0</v>
      </c>
      <c r="O11" s="25">
        <f>'Sales &amp; Receipts'!N59</f>
        <v>0</v>
      </c>
      <c r="P11" s="20"/>
    </row>
    <row r="12" spans="1:16" x14ac:dyDescent="0.25">
      <c r="A12" t="s">
        <v>153</v>
      </c>
      <c r="B12" s="20"/>
      <c r="C12" s="20"/>
      <c r="D12" s="25">
        <f>'Creditors &amp; Payments'!D92</f>
        <v>0</v>
      </c>
      <c r="E12" s="25">
        <f>'Creditors &amp; Payments'!E92</f>
        <v>0</v>
      </c>
      <c r="F12" s="25">
        <f>'Creditors &amp; Payments'!F92</f>
        <v>0</v>
      </c>
      <c r="G12" s="25">
        <f>'Creditors &amp; Payments'!G92</f>
        <v>0</v>
      </c>
      <c r="H12" s="25">
        <f>'Creditors &amp; Payments'!H92</f>
        <v>0</v>
      </c>
      <c r="I12" s="25">
        <f>'Creditors &amp; Payments'!I92</f>
        <v>0</v>
      </c>
      <c r="J12" s="25">
        <f>'Creditors &amp; Payments'!J92</f>
        <v>0</v>
      </c>
      <c r="K12" s="25">
        <f>'Creditors &amp; Payments'!K92</f>
        <v>0</v>
      </c>
      <c r="L12" s="25">
        <f>'Creditors &amp; Payments'!L92</f>
        <v>0</v>
      </c>
      <c r="M12" s="25">
        <f>'Creditors &amp; Payments'!M92</f>
        <v>0</v>
      </c>
      <c r="N12" s="25">
        <f>'Creditors &amp; Payments'!N92</f>
        <v>0</v>
      </c>
      <c r="O12" s="25">
        <f>'Creditors &amp; Payments'!O92</f>
        <v>0</v>
      </c>
      <c r="P12" s="20"/>
    </row>
    <row r="13" spans="1:16" x14ac:dyDescent="0.25">
      <c r="A13" t="s">
        <v>112</v>
      </c>
      <c r="B13" s="20"/>
      <c r="C13" s="20"/>
      <c r="D13" s="25">
        <f>-'Creditors &amp; Payments'!D79</f>
        <v>0</v>
      </c>
      <c r="E13" s="25">
        <f>-'Creditors &amp; Payments'!E79</f>
        <v>0</v>
      </c>
      <c r="F13" s="25">
        <f>-'Creditors &amp; Payments'!F79</f>
        <v>0</v>
      </c>
      <c r="G13" s="25">
        <f>-'Creditors &amp; Payments'!G79</f>
        <v>0</v>
      </c>
      <c r="H13" s="25">
        <f>-'Creditors &amp; Payments'!H79</f>
        <v>0</v>
      </c>
      <c r="I13" s="25">
        <f>-'Creditors &amp; Payments'!I79</f>
        <v>0</v>
      </c>
      <c r="J13" s="25">
        <f>-'Creditors &amp; Payments'!J79</f>
        <v>0</v>
      </c>
      <c r="K13" s="25">
        <f>-'Creditors &amp; Payments'!K79</f>
        <v>0</v>
      </c>
      <c r="L13" s="25">
        <f>-'Creditors &amp; Payments'!L79</f>
        <v>0</v>
      </c>
      <c r="M13" s="25">
        <f>-'Creditors &amp; Payments'!M79</f>
        <v>0</v>
      </c>
      <c r="N13" s="25">
        <f>-'Creditors &amp; Payments'!N79</f>
        <v>0</v>
      </c>
      <c r="O13" s="25">
        <f>-'Creditors &amp; Payments'!O79</f>
        <v>0</v>
      </c>
      <c r="P13" s="20"/>
    </row>
    <row r="14" spans="1:16" x14ac:dyDescent="0.25">
      <c r="A14" t="s">
        <v>181</v>
      </c>
      <c r="B14" s="20"/>
      <c r="C14" s="20"/>
      <c r="D14" s="25">
        <f>-Payments!D56</f>
        <v>0</v>
      </c>
      <c r="E14" s="25">
        <f>-Payments!E56</f>
        <v>0</v>
      </c>
      <c r="F14" s="25">
        <f>-Payments!F56</f>
        <v>0</v>
      </c>
      <c r="G14" s="25">
        <f>-Payments!G56</f>
        <v>0</v>
      </c>
      <c r="H14" s="25">
        <f>-Payments!H56</f>
        <v>0</v>
      </c>
      <c r="I14" s="25">
        <f>-Payments!I56</f>
        <v>0</v>
      </c>
      <c r="J14" s="25">
        <f>-Payments!J56</f>
        <v>0</v>
      </c>
      <c r="K14" s="25">
        <f>-Payments!K56</f>
        <v>0</v>
      </c>
      <c r="L14" s="25">
        <f>-Payments!L56</f>
        <v>0</v>
      </c>
      <c r="M14" s="25">
        <f>-Payments!M56</f>
        <v>0</v>
      </c>
      <c r="N14" s="25">
        <f>-Payments!N56</f>
        <v>0</v>
      </c>
      <c r="O14" s="25">
        <f>-Payments!O56</f>
        <v>0</v>
      </c>
      <c r="P14" s="20"/>
    </row>
    <row r="15" spans="1:16" x14ac:dyDescent="0.25">
      <c r="A15" t="s">
        <v>113</v>
      </c>
      <c r="B15" s="20"/>
      <c r="C15" s="20"/>
      <c r="D15" s="25">
        <f>-D10/2</f>
        <v>0</v>
      </c>
      <c r="E15" s="25"/>
      <c r="F15" s="25"/>
      <c r="G15" s="25"/>
      <c r="H15" s="25"/>
      <c r="I15" s="25"/>
      <c r="J15" s="25"/>
      <c r="K15" s="25"/>
      <c r="L15" s="25"/>
      <c r="M15" s="25">
        <f>-M10/2</f>
        <v>0</v>
      </c>
      <c r="N15" s="25">
        <f>-N10/2</f>
        <v>0</v>
      </c>
      <c r="O15" s="25">
        <f>-O10/2</f>
        <v>0</v>
      </c>
      <c r="P15" s="20"/>
    </row>
    <row r="16" spans="1:16" x14ac:dyDescent="0.25">
      <c r="A16" t="s">
        <v>102</v>
      </c>
      <c r="B16" s="20"/>
      <c r="C16" s="20"/>
      <c r="D16" s="27">
        <f>SUM(D10:D15)</f>
        <v>0</v>
      </c>
      <c r="E16" s="27">
        <f t="shared" ref="E16:M16" si="1">SUM(E10:E15)</f>
        <v>0</v>
      </c>
      <c r="F16" s="27">
        <f t="shared" si="1"/>
        <v>0</v>
      </c>
      <c r="G16" s="27">
        <f t="shared" si="1"/>
        <v>0</v>
      </c>
      <c r="H16" s="27">
        <f>SUM(H10:H15)</f>
        <v>0</v>
      </c>
      <c r="I16" s="27">
        <f>SUM(I10:I15)</f>
        <v>0</v>
      </c>
      <c r="J16" s="27">
        <f t="shared" si="1"/>
        <v>0</v>
      </c>
      <c r="K16" s="27">
        <f>SUM(K10:K15)</f>
        <v>0</v>
      </c>
      <c r="L16" s="27">
        <f>SUM(L10:L15)</f>
        <v>0</v>
      </c>
      <c r="M16" s="27">
        <f t="shared" si="1"/>
        <v>0</v>
      </c>
      <c r="N16" s="27">
        <f>SUM(N10:N15)</f>
        <v>0</v>
      </c>
      <c r="O16" s="27">
        <f>SUM(O10:O15)</f>
        <v>0</v>
      </c>
      <c r="P16" s="20"/>
    </row>
    <row r="17" spans="1:16" x14ac:dyDescent="0.25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16" x14ac:dyDescent="0.25">
      <c r="A18" s="2" t="s">
        <v>114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 x14ac:dyDescent="0.25">
      <c r="A19" s="17" t="s">
        <v>99</v>
      </c>
      <c r="B19" s="20"/>
      <c r="C19" s="20"/>
      <c r="D19" s="25">
        <f>-Actuals!C62</f>
        <v>0</v>
      </c>
      <c r="E19" s="25">
        <f>D22</f>
        <v>0</v>
      </c>
      <c r="F19" s="25">
        <f t="shared" ref="F19:M19" si="2">E22</f>
        <v>0</v>
      </c>
      <c r="G19" s="25">
        <f t="shared" si="2"/>
        <v>0</v>
      </c>
      <c r="H19" s="25">
        <f t="shared" si="2"/>
        <v>0</v>
      </c>
      <c r="I19" s="25">
        <f t="shared" si="2"/>
        <v>0</v>
      </c>
      <c r="J19" s="25">
        <f t="shared" si="2"/>
        <v>0</v>
      </c>
      <c r="K19" s="25">
        <f t="shared" si="2"/>
        <v>0</v>
      </c>
      <c r="L19" s="25">
        <f t="shared" si="2"/>
        <v>0</v>
      </c>
      <c r="M19" s="25">
        <f t="shared" si="2"/>
        <v>0</v>
      </c>
      <c r="N19" s="25">
        <f>M22</f>
        <v>0</v>
      </c>
      <c r="O19" s="25">
        <f>N22</f>
        <v>0</v>
      </c>
      <c r="P19" s="20"/>
    </row>
    <row r="20" spans="1:16" x14ac:dyDescent="0.25">
      <c r="A20" t="s">
        <v>115</v>
      </c>
      <c r="B20" s="20"/>
      <c r="C20" s="20"/>
      <c r="D20" s="25">
        <f>Staff!D22+Staff!D90+Staff!D98</f>
        <v>0</v>
      </c>
      <c r="E20" s="25">
        <f>Staff!E22+Staff!E90+Staff!E98</f>
        <v>0</v>
      </c>
      <c r="F20" s="25">
        <f>Staff!F22+Staff!F90+Staff!F98</f>
        <v>0</v>
      </c>
      <c r="G20" s="25">
        <f>Staff!G22+Staff!G90+Staff!G98</f>
        <v>0</v>
      </c>
      <c r="H20" s="25">
        <f>Staff!H22+Staff!H90+Staff!H98</f>
        <v>0</v>
      </c>
      <c r="I20" s="25">
        <f>Staff!I22+Staff!I90+Staff!I98</f>
        <v>0</v>
      </c>
      <c r="J20" s="25">
        <f>Staff!J22+Staff!J90+Staff!J98</f>
        <v>0</v>
      </c>
      <c r="K20" s="25">
        <f>Staff!K22+Staff!K90+Staff!K98</f>
        <v>0</v>
      </c>
      <c r="L20" s="25">
        <f>Staff!L22+Staff!L90+Staff!L98</f>
        <v>0</v>
      </c>
      <c r="M20" s="25">
        <f>Staff!M22+Staff!M90+Staff!M98</f>
        <v>0</v>
      </c>
      <c r="N20" s="25">
        <f>Staff!N22+Staff!N90+Staff!N98</f>
        <v>0</v>
      </c>
      <c r="O20" s="25">
        <f>Staff!O22+Staff!O90+Staff!O98</f>
        <v>0</v>
      </c>
      <c r="P20" s="20"/>
    </row>
    <row r="21" spans="1:16" x14ac:dyDescent="0.25">
      <c r="A21" t="s">
        <v>113</v>
      </c>
      <c r="B21" s="20"/>
      <c r="C21" s="20"/>
      <c r="D21" s="25">
        <f>Actuals!C62*0.9</f>
        <v>0</v>
      </c>
      <c r="E21" s="25">
        <f>-E19*0.9</f>
        <v>0</v>
      </c>
      <c r="F21" s="25">
        <f t="shared" ref="F21:O21" si="3">-F19*0.9</f>
        <v>0</v>
      </c>
      <c r="G21" s="25">
        <f t="shared" si="3"/>
        <v>0</v>
      </c>
      <c r="H21" s="25">
        <f t="shared" si="3"/>
        <v>0</v>
      </c>
      <c r="I21" s="25">
        <f t="shared" si="3"/>
        <v>0</v>
      </c>
      <c r="J21" s="25">
        <f t="shared" si="3"/>
        <v>0</v>
      </c>
      <c r="K21" s="25">
        <f t="shared" si="3"/>
        <v>0</v>
      </c>
      <c r="L21" s="25">
        <f t="shared" si="3"/>
        <v>0</v>
      </c>
      <c r="M21" s="25">
        <f t="shared" si="3"/>
        <v>0</v>
      </c>
      <c r="N21" s="25">
        <f t="shared" si="3"/>
        <v>0</v>
      </c>
      <c r="O21" s="25">
        <f t="shared" si="3"/>
        <v>0</v>
      </c>
      <c r="P21" s="20"/>
    </row>
    <row r="22" spans="1:16" x14ac:dyDescent="0.25">
      <c r="A22" t="s">
        <v>102</v>
      </c>
      <c r="B22" s="20"/>
      <c r="C22" s="20"/>
      <c r="D22" s="27">
        <f t="shared" ref="D22:M22" si="4">SUM(D19:D21)</f>
        <v>0</v>
      </c>
      <c r="E22" s="27">
        <f t="shared" si="4"/>
        <v>0</v>
      </c>
      <c r="F22" s="27">
        <f t="shared" si="4"/>
        <v>0</v>
      </c>
      <c r="G22" s="27">
        <f t="shared" si="4"/>
        <v>0</v>
      </c>
      <c r="H22" s="27">
        <f t="shared" si="4"/>
        <v>0</v>
      </c>
      <c r="I22" s="27">
        <f t="shared" si="4"/>
        <v>0</v>
      </c>
      <c r="J22" s="27">
        <f t="shared" si="4"/>
        <v>0</v>
      </c>
      <c r="K22" s="27">
        <f t="shared" si="4"/>
        <v>0</v>
      </c>
      <c r="L22" s="27">
        <f t="shared" si="4"/>
        <v>0</v>
      </c>
      <c r="M22" s="27">
        <f t="shared" si="4"/>
        <v>0</v>
      </c>
      <c r="N22" s="27">
        <f>SUM(N19:N21)</f>
        <v>0</v>
      </c>
      <c r="O22" s="27">
        <f>SUM(O19:O21)</f>
        <v>0</v>
      </c>
      <c r="P22" s="20"/>
    </row>
  </sheetData>
  <phoneticPr fontId="4" type="noConversion"/>
  <pageMargins left="0.75" right="0.75" top="0.74" bottom="0.74" header="0.5" footer="0.5"/>
  <pageSetup paperSize="9" scale="76" orientation="landscape" r:id="rId1"/>
  <headerFooter alignWithMargins="0">
    <oddFooter>&amp;L&amp;D&amp;RPage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F4A9E-2413-49DD-B2E0-1A593BFC3ECD}">
  <sheetPr>
    <tabColor indexed="13"/>
    <pageSetUpPr fitToPage="1"/>
  </sheetPr>
  <dimension ref="A1:P26"/>
  <sheetViews>
    <sheetView workbookViewId="0">
      <pane xSplit="1" ySplit="7" topLeftCell="B8" activePane="bottomRight" state="frozen"/>
      <selection activeCell="E14" sqref="E14"/>
      <selection pane="topRight" activeCell="E14" sqref="E14"/>
      <selection pane="bottomLeft" activeCell="E14" sqref="E14"/>
      <selection pane="bottomRight" activeCell="D13" sqref="D13"/>
    </sheetView>
  </sheetViews>
  <sheetFormatPr defaultRowHeight="13.2" x14ac:dyDescent="0.25"/>
  <cols>
    <col min="1" max="1" width="33.5546875" customWidth="1"/>
  </cols>
  <sheetData>
    <row r="1" spans="1:16" x14ac:dyDescent="0.25">
      <c r="A1" s="2" t="str">
        <f>Front!E10</f>
        <v>COMPANY</v>
      </c>
    </row>
    <row r="2" spans="1:16" x14ac:dyDescent="0.25">
      <c r="A2" s="2" t="str">
        <f>Front!E11</f>
        <v>FINANCIAL FORECASTS</v>
      </c>
    </row>
    <row r="3" spans="1:16" x14ac:dyDescent="0.25">
      <c r="A3" s="10" t="str">
        <f>Front!E13</f>
        <v>YYYY  Draft Budget</v>
      </c>
      <c r="B3" s="1"/>
    </row>
    <row r="4" spans="1:16" x14ac:dyDescent="0.25">
      <c r="A4" s="2" t="e">
        <f>Front!#REF!</f>
        <v>#REF!</v>
      </c>
    </row>
    <row r="5" spans="1:16" x14ac:dyDescent="0.25">
      <c r="A5" s="14"/>
      <c r="B5" s="11"/>
      <c r="C5" s="11"/>
      <c r="D5" s="11" t="s">
        <v>96</v>
      </c>
      <c r="E5" s="11" t="s">
        <v>97</v>
      </c>
      <c r="F5" s="11" t="s">
        <v>98</v>
      </c>
      <c r="G5" s="11" t="s">
        <v>213</v>
      </c>
      <c r="H5" s="11" t="s">
        <v>214</v>
      </c>
      <c r="I5" s="11" t="s">
        <v>215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2" t="s">
        <v>5</v>
      </c>
    </row>
    <row r="6" spans="1:16" x14ac:dyDescent="0.25">
      <c r="A6" s="15" t="s">
        <v>108</v>
      </c>
      <c r="B6" s="12"/>
      <c r="C6" s="12"/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</row>
    <row r="7" spans="1:16" x14ac:dyDescent="0.25">
      <c r="A7" s="15" t="s">
        <v>136</v>
      </c>
      <c r="B7" s="13"/>
      <c r="C7" s="13"/>
      <c r="D7" s="13" t="s">
        <v>86</v>
      </c>
      <c r="E7" s="13" t="s">
        <v>86</v>
      </c>
      <c r="F7" s="13" t="s">
        <v>86</v>
      </c>
      <c r="G7" s="13" t="s">
        <v>86</v>
      </c>
      <c r="H7" s="13" t="s">
        <v>86</v>
      </c>
      <c r="I7" s="13" t="s">
        <v>86</v>
      </c>
      <c r="J7" s="13" t="s">
        <v>86</v>
      </c>
      <c r="K7" s="13" t="s">
        <v>86</v>
      </c>
      <c r="L7" s="13" t="s">
        <v>86</v>
      </c>
      <c r="M7" s="13" t="s">
        <v>86</v>
      </c>
      <c r="N7" s="13" t="s">
        <v>86</v>
      </c>
      <c r="O7" s="13" t="s">
        <v>86</v>
      </c>
      <c r="P7" s="13" t="s">
        <v>86</v>
      </c>
    </row>
    <row r="8" spans="1:16" x14ac:dyDescent="0.25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x14ac:dyDescent="0.25">
      <c r="A9" s="17" t="s">
        <v>99</v>
      </c>
      <c r="B9" s="20"/>
      <c r="C9" s="20"/>
      <c r="D9" s="25">
        <v>0</v>
      </c>
      <c r="E9" s="25">
        <f t="shared" ref="E9:M9" si="0">D25</f>
        <v>0</v>
      </c>
      <c r="F9" s="25">
        <f t="shared" si="0"/>
        <v>0</v>
      </c>
      <c r="G9" s="25">
        <f t="shared" si="0"/>
        <v>0</v>
      </c>
      <c r="H9" s="25">
        <f t="shared" si="0"/>
        <v>0</v>
      </c>
      <c r="I9" s="25">
        <f t="shared" si="0"/>
        <v>0</v>
      </c>
      <c r="J9" s="25">
        <f t="shared" si="0"/>
        <v>0</v>
      </c>
      <c r="K9" s="25">
        <f t="shared" si="0"/>
        <v>0</v>
      </c>
      <c r="L9" s="25">
        <f t="shared" si="0"/>
        <v>0</v>
      </c>
      <c r="M9" s="25">
        <f t="shared" si="0"/>
        <v>0</v>
      </c>
      <c r="N9" s="25">
        <f>M25</f>
        <v>0</v>
      </c>
      <c r="O9" s="25">
        <f>N25</f>
        <v>0</v>
      </c>
      <c r="P9" s="20"/>
    </row>
    <row r="10" spans="1:16" x14ac:dyDescent="0.25">
      <c r="A10" t="s">
        <v>137</v>
      </c>
      <c r="B10" s="20"/>
      <c r="C10" s="20"/>
      <c r="D10" s="25">
        <f>Staff!D18</f>
        <v>0</v>
      </c>
      <c r="E10" s="25">
        <f>Staff!E18</f>
        <v>0</v>
      </c>
      <c r="F10" s="25">
        <f>Staff!F18</f>
        <v>0</v>
      </c>
      <c r="G10" s="25">
        <f>Staff!G18</f>
        <v>0</v>
      </c>
      <c r="H10" s="25">
        <f>Staff!H18</f>
        <v>0</v>
      </c>
      <c r="I10" s="25">
        <f>Staff!I18</f>
        <v>0</v>
      </c>
      <c r="J10" s="25">
        <f>Staff!J18</f>
        <v>0</v>
      </c>
      <c r="K10" s="25">
        <f>Staff!K18</f>
        <v>0</v>
      </c>
      <c r="L10" s="25">
        <f>Staff!L18</f>
        <v>0</v>
      </c>
      <c r="M10" s="25">
        <f>Staff!M18</f>
        <v>0</v>
      </c>
      <c r="N10" s="25">
        <f>Staff!N18</f>
        <v>0</v>
      </c>
      <c r="O10" s="25">
        <f>Staff!O18</f>
        <v>0</v>
      </c>
      <c r="P10" s="20"/>
    </row>
    <row r="11" spans="1:16" x14ac:dyDescent="0.25">
      <c r="A11" t="s">
        <v>138</v>
      </c>
      <c r="B11" s="20"/>
      <c r="C11" s="20"/>
      <c r="D11" s="25">
        <f>Staff!D86</f>
        <v>0</v>
      </c>
      <c r="E11" s="25">
        <f>Staff!E86</f>
        <v>0</v>
      </c>
      <c r="F11" s="25">
        <f>Staff!F86</f>
        <v>0</v>
      </c>
      <c r="G11" s="25">
        <f>Staff!G86</f>
        <v>0</v>
      </c>
      <c r="H11" s="25">
        <f>Staff!H86</f>
        <v>0</v>
      </c>
      <c r="I11" s="25">
        <f>Staff!I86</f>
        <v>0</v>
      </c>
      <c r="J11" s="25">
        <f>Staff!J86</f>
        <v>0</v>
      </c>
      <c r="K11" s="25">
        <f>Staff!K86</f>
        <v>0</v>
      </c>
      <c r="L11" s="25">
        <f>Staff!L86</f>
        <v>0</v>
      </c>
      <c r="M11" s="25">
        <f>Staff!M86</f>
        <v>0</v>
      </c>
      <c r="N11" s="25">
        <f>Staff!N86</f>
        <v>0</v>
      </c>
      <c r="O11" s="25">
        <f>Staff!O86</f>
        <v>0</v>
      </c>
      <c r="P11" s="20"/>
    </row>
    <row r="12" spans="1:16" x14ac:dyDescent="0.25">
      <c r="A12" t="s">
        <v>139</v>
      </c>
      <c r="B12" s="20"/>
      <c r="C12" s="20"/>
      <c r="D12" s="59">
        <f>Staff!D99</f>
        <v>0</v>
      </c>
      <c r="E12" s="59">
        <f>Staff!E99</f>
        <v>0</v>
      </c>
      <c r="F12" s="59">
        <f>Staff!F99</f>
        <v>0</v>
      </c>
      <c r="G12" s="59">
        <f>Staff!G99</f>
        <v>0</v>
      </c>
      <c r="H12" s="59">
        <f>Staff!H99</f>
        <v>0</v>
      </c>
      <c r="I12" s="59">
        <f>Staff!I99</f>
        <v>0</v>
      </c>
      <c r="J12" s="59">
        <f>Staff!J99</f>
        <v>0</v>
      </c>
      <c r="K12" s="59">
        <f>Staff!K99</f>
        <v>0</v>
      </c>
      <c r="L12" s="59">
        <f>Staff!L99</f>
        <v>0</v>
      </c>
      <c r="M12" s="59">
        <f>Staff!M99</f>
        <v>0</v>
      </c>
      <c r="N12" s="59">
        <f>Staff!N99</f>
        <v>0</v>
      </c>
      <c r="O12" s="59">
        <f>Staff!O99</f>
        <v>0</v>
      </c>
      <c r="P12" s="20"/>
    </row>
    <row r="13" spans="1:16" x14ac:dyDescent="0.25">
      <c r="B13" s="20"/>
      <c r="C13" s="20"/>
      <c r="D13" s="25">
        <f>SUM(D10:D12)</f>
        <v>0</v>
      </c>
      <c r="E13" s="25">
        <f t="shared" ref="E13:M13" si="1">SUM(E10:E12)</f>
        <v>0</v>
      </c>
      <c r="F13" s="25">
        <f t="shared" si="1"/>
        <v>0</v>
      </c>
      <c r="G13" s="25">
        <f t="shared" si="1"/>
        <v>0</v>
      </c>
      <c r="H13" s="25">
        <f t="shared" si="1"/>
        <v>0</v>
      </c>
      <c r="I13" s="25">
        <f t="shared" si="1"/>
        <v>0</v>
      </c>
      <c r="J13" s="25">
        <f t="shared" si="1"/>
        <v>0</v>
      </c>
      <c r="K13" s="25">
        <f t="shared" si="1"/>
        <v>0</v>
      </c>
      <c r="L13" s="25">
        <f t="shared" si="1"/>
        <v>0</v>
      </c>
      <c r="M13" s="25">
        <f t="shared" si="1"/>
        <v>0</v>
      </c>
      <c r="N13" s="25">
        <f>SUM(N10:N12)</f>
        <v>0</v>
      </c>
      <c r="O13" s="25">
        <f>SUM(O10:O12)</f>
        <v>0</v>
      </c>
      <c r="P13" s="20"/>
    </row>
    <row r="14" spans="1:16" x14ac:dyDescent="0.25">
      <c r="A14" t="s">
        <v>140</v>
      </c>
      <c r="B14" s="20"/>
      <c r="C14" s="20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0"/>
    </row>
    <row r="15" spans="1:16" x14ac:dyDescent="0.25">
      <c r="A15" s="60" t="s">
        <v>137</v>
      </c>
      <c r="B15" s="20"/>
      <c r="C15" s="20"/>
      <c r="D15" s="25">
        <f>-Staff!D22</f>
        <v>0</v>
      </c>
      <c r="E15" s="25">
        <f>-Staff!E22</f>
        <v>0</v>
      </c>
      <c r="F15" s="25">
        <f>-Staff!F22</f>
        <v>0</v>
      </c>
      <c r="G15" s="25">
        <f>-Staff!G22</f>
        <v>0</v>
      </c>
      <c r="H15" s="25">
        <f>-Staff!H22</f>
        <v>0</v>
      </c>
      <c r="I15" s="25">
        <f>-Staff!I22</f>
        <v>0</v>
      </c>
      <c r="J15" s="25">
        <f>-Staff!J22</f>
        <v>0</v>
      </c>
      <c r="K15" s="25">
        <f>-Staff!K22</f>
        <v>0</v>
      </c>
      <c r="L15" s="25">
        <f>-Staff!L22</f>
        <v>0</v>
      </c>
      <c r="M15" s="25">
        <f>-Staff!M22</f>
        <v>0</v>
      </c>
      <c r="N15" s="25">
        <f>-Staff!N22</f>
        <v>0</v>
      </c>
      <c r="O15" s="25">
        <f>-Staff!O22</f>
        <v>0</v>
      </c>
      <c r="P15" s="20"/>
    </row>
    <row r="16" spans="1:16" x14ac:dyDescent="0.25">
      <c r="A16" s="60" t="s">
        <v>138</v>
      </c>
      <c r="B16" s="20"/>
      <c r="C16" s="20"/>
      <c r="D16" s="25">
        <f>-Staff!D90</f>
        <v>0</v>
      </c>
      <c r="E16" s="25">
        <f>-Staff!E90</f>
        <v>0</v>
      </c>
      <c r="F16" s="25">
        <f>-Staff!F90</f>
        <v>0</v>
      </c>
      <c r="G16" s="25">
        <f>-Staff!G90</f>
        <v>0</v>
      </c>
      <c r="H16" s="25">
        <f>-Staff!H90</f>
        <v>0</v>
      </c>
      <c r="I16" s="25">
        <f>-Staff!I90</f>
        <v>0</v>
      </c>
      <c r="J16" s="25">
        <f>-Staff!J90</f>
        <v>0</v>
      </c>
      <c r="K16" s="25">
        <f>-Staff!K90</f>
        <v>0</v>
      </c>
      <c r="L16" s="25">
        <f>-Staff!L90</f>
        <v>0</v>
      </c>
      <c r="M16" s="25">
        <f>-Staff!M90</f>
        <v>0</v>
      </c>
      <c r="N16" s="25">
        <f>-Staff!N90</f>
        <v>0</v>
      </c>
      <c r="O16" s="25">
        <f>-Staff!O90</f>
        <v>0</v>
      </c>
      <c r="P16" s="20"/>
    </row>
    <row r="17" spans="1:16" x14ac:dyDescent="0.25">
      <c r="A17" s="60" t="s">
        <v>139</v>
      </c>
      <c r="B17" s="20"/>
      <c r="C17" s="20"/>
      <c r="D17" s="59">
        <f>-Staff!D98</f>
        <v>0</v>
      </c>
      <c r="E17" s="59">
        <f>-Staff!E98</f>
        <v>0</v>
      </c>
      <c r="F17" s="59">
        <f>-Staff!F98</f>
        <v>0</v>
      </c>
      <c r="G17" s="59">
        <f>-Staff!G98</f>
        <v>0</v>
      </c>
      <c r="H17" s="59">
        <f>-Staff!H98</f>
        <v>0</v>
      </c>
      <c r="I17" s="59">
        <f>-Staff!I98</f>
        <v>0</v>
      </c>
      <c r="J17" s="59">
        <f>-Staff!J98</f>
        <v>0</v>
      </c>
      <c r="K17" s="59">
        <f>-Staff!K98</f>
        <v>0</v>
      </c>
      <c r="L17" s="59">
        <f>-Staff!L98</f>
        <v>0</v>
      </c>
      <c r="M17" s="59">
        <f>-Staff!M98</f>
        <v>0</v>
      </c>
      <c r="N17" s="59">
        <f>-Staff!N98</f>
        <v>0</v>
      </c>
      <c r="O17" s="59">
        <f>-Staff!O98</f>
        <v>0</v>
      </c>
      <c r="P17" s="20"/>
    </row>
    <row r="18" spans="1:16" x14ac:dyDescent="0.25">
      <c r="A18" s="60"/>
      <c r="B18" s="20"/>
      <c r="C18" s="20"/>
      <c r="D18" s="25">
        <f>SUM(D15:D17)</f>
        <v>0</v>
      </c>
      <c r="E18" s="25">
        <f t="shared" ref="E18:M18" si="2">SUM(E15:E17)</f>
        <v>0</v>
      </c>
      <c r="F18" s="25">
        <f t="shared" si="2"/>
        <v>0</v>
      </c>
      <c r="G18" s="25">
        <f t="shared" si="2"/>
        <v>0</v>
      </c>
      <c r="H18" s="25">
        <f t="shared" si="2"/>
        <v>0</v>
      </c>
      <c r="I18" s="25">
        <f t="shared" si="2"/>
        <v>0</v>
      </c>
      <c r="J18" s="25">
        <f t="shared" si="2"/>
        <v>0</v>
      </c>
      <c r="K18" s="25">
        <f t="shared" si="2"/>
        <v>0</v>
      </c>
      <c r="L18" s="25">
        <f t="shared" si="2"/>
        <v>0</v>
      </c>
      <c r="M18" s="25">
        <f t="shared" si="2"/>
        <v>0</v>
      </c>
      <c r="N18" s="25">
        <f>SUM(N15:N17)</f>
        <v>0</v>
      </c>
      <c r="O18" s="25">
        <f>SUM(O15:O17)</f>
        <v>0</v>
      </c>
      <c r="P18" s="20"/>
    </row>
    <row r="19" spans="1:16" x14ac:dyDescent="0.25">
      <c r="A19" s="61" t="s">
        <v>141</v>
      </c>
      <c r="B19" s="20"/>
      <c r="C19" s="20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0"/>
    </row>
    <row r="20" spans="1:16" x14ac:dyDescent="0.25">
      <c r="A20" s="60" t="s">
        <v>137</v>
      </c>
      <c r="B20" s="20"/>
      <c r="C20" s="20"/>
      <c r="D20" s="25">
        <f>-Staff!D24</f>
        <v>0</v>
      </c>
      <c r="E20" s="25">
        <f>-Staff!E24</f>
        <v>0</v>
      </c>
      <c r="F20" s="25">
        <f>-Staff!F24</f>
        <v>0</v>
      </c>
      <c r="G20" s="25">
        <f>-Staff!G24</f>
        <v>0</v>
      </c>
      <c r="H20" s="25">
        <f>-Staff!H24</f>
        <v>0</v>
      </c>
      <c r="I20" s="25">
        <f>-Staff!I24</f>
        <v>0</v>
      </c>
      <c r="J20" s="25">
        <f>-Staff!J24</f>
        <v>0</v>
      </c>
      <c r="K20" s="25">
        <f>-Staff!K24</f>
        <v>0</v>
      </c>
      <c r="L20" s="25">
        <f>-Staff!L24</f>
        <v>0</v>
      </c>
      <c r="M20" s="25">
        <f>-Staff!M24</f>
        <v>0</v>
      </c>
      <c r="N20" s="25">
        <f>-Staff!N24</f>
        <v>0</v>
      </c>
      <c r="O20" s="25">
        <f>-Staff!O24</f>
        <v>0</v>
      </c>
      <c r="P20" s="20"/>
    </row>
    <row r="21" spans="1:16" x14ac:dyDescent="0.25">
      <c r="A21" s="60" t="s">
        <v>138</v>
      </c>
      <c r="B21" s="20"/>
      <c r="C21" s="20"/>
      <c r="D21" s="25">
        <f>-Staff!D92</f>
        <v>0</v>
      </c>
      <c r="E21" s="25">
        <f>-Staff!E92</f>
        <v>0</v>
      </c>
      <c r="F21" s="25">
        <f>-Staff!F92</f>
        <v>0</v>
      </c>
      <c r="G21" s="25">
        <f>-Staff!G92</f>
        <v>0</v>
      </c>
      <c r="H21" s="25">
        <f>-Staff!H92</f>
        <v>0</v>
      </c>
      <c r="I21" s="25">
        <f>-Staff!I92</f>
        <v>0</v>
      </c>
      <c r="J21" s="25">
        <f>-Staff!J92</f>
        <v>0</v>
      </c>
      <c r="K21" s="25">
        <f>-Staff!K92</f>
        <v>0</v>
      </c>
      <c r="L21" s="25">
        <f>-Staff!L92</f>
        <v>0</v>
      </c>
      <c r="M21" s="25">
        <f>-Staff!M92</f>
        <v>0</v>
      </c>
      <c r="N21" s="25">
        <f>-Staff!N92</f>
        <v>0</v>
      </c>
      <c r="O21" s="25">
        <f>-Staff!O92</f>
        <v>0</v>
      </c>
      <c r="P21" s="20"/>
    </row>
    <row r="22" spans="1:16" x14ac:dyDescent="0.25">
      <c r="A22" s="60" t="s">
        <v>139</v>
      </c>
      <c r="B22" s="20"/>
      <c r="C22" s="20"/>
      <c r="D22" s="59">
        <f>-Staff!D99</f>
        <v>0</v>
      </c>
      <c r="E22" s="59">
        <f>-Staff!E99</f>
        <v>0</v>
      </c>
      <c r="F22" s="59">
        <f>-Staff!F99</f>
        <v>0</v>
      </c>
      <c r="G22" s="59">
        <f>-Staff!G99</f>
        <v>0</v>
      </c>
      <c r="H22" s="59">
        <f>-Staff!H99</f>
        <v>0</v>
      </c>
      <c r="I22" s="59">
        <f>-Staff!I99</f>
        <v>0</v>
      </c>
      <c r="J22" s="59">
        <f>-Staff!J99</f>
        <v>0</v>
      </c>
      <c r="K22" s="59">
        <f>-Staff!K99</f>
        <v>0</v>
      </c>
      <c r="L22" s="59">
        <f>-Staff!L99</f>
        <v>0</v>
      </c>
      <c r="M22" s="59">
        <f>-Staff!M99</f>
        <v>0</v>
      </c>
      <c r="N22" s="59">
        <f>-Staff!N99</f>
        <v>0</v>
      </c>
      <c r="O22" s="59">
        <f>-Staff!O99</f>
        <v>0</v>
      </c>
      <c r="P22" s="20"/>
    </row>
    <row r="23" spans="1:16" x14ac:dyDescent="0.25">
      <c r="A23" s="60"/>
      <c r="B23" s="20"/>
      <c r="C23" s="20"/>
      <c r="D23" s="25">
        <f>SUM(D20:D22)</f>
        <v>0</v>
      </c>
      <c r="E23" s="25">
        <f t="shared" ref="E23:M23" si="3">SUM(E20:E22)</f>
        <v>0</v>
      </c>
      <c r="F23" s="25">
        <f t="shared" si="3"/>
        <v>0</v>
      </c>
      <c r="G23" s="25">
        <f t="shared" si="3"/>
        <v>0</v>
      </c>
      <c r="H23" s="25">
        <f t="shared" si="3"/>
        <v>0</v>
      </c>
      <c r="I23" s="25">
        <f t="shared" si="3"/>
        <v>0</v>
      </c>
      <c r="J23" s="25">
        <f t="shared" si="3"/>
        <v>0</v>
      </c>
      <c r="K23" s="25">
        <f t="shared" si="3"/>
        <v>0</v>
      </c>
      <c r="L23" s="25">
        <f t="shared" si="3"/>
        <v>0</v>
      </c>
      <c r="M23" s="25">
        <f t="shared" si="3"/>
        <v>0</v>
      </c>
      <c r="N23" s="25">
        <f>SUM(N20:N22)</f>
        <v>0</v>
      </c>
      <c r="O23" s="25">
        <f>SUM(O20:O22)</f>
        <v>0</v>
      </c>
      <c r="P23" s="20"/>
    </row>
    <row r="24" spans="1:16" x14ac:dyDescent="0.25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x14ac:dyDescent="0.25">
      <c r="A25" t="s">
        <v>102</v>
      </c>
      <c r="B25" s="20"/>
      <c r="C25" s="20"/>
      <c r="D25" s="27">
        <f>SUM(D9:D24)-D13-D18-D23</f>
        <v>0</v>
      </c>
      <c r="E25" s="27">
        <f t="shared" ref="E25:M25" si="4">SUM(E9:E24)-E13-E18-E23</f>
        <v>0</v>
      </c>
      <c r="F25" s="27">
        <f t="shared" si="4"/>
        <v>0</v>
      </c>
      <c r="G25" s="27">
        <f t="shared" si="4"/>
        <v>0</v>
      </c>
      <c r="H25" s="27">
        <f t="shared" si="4"/>
        <v>0</v>
      </c>
      <c r="I25" s="27">
        <f t="shared" si="4"/>
        <v>0</v>
      </c>
      <c r="J25" s="27">
        <f t="shared" si="4"/>
        <v>0</v>
      </c>
      <c r="K25" s="27">
        <f t="shared" si="4"/>
        <v>0</v>
      </c>
      <c r="L25" s="27">
        <f t="shared" si="4"/>
        <v>0</v>
      </c>
      <c r="M25" s="27">
        <f t="shared" si="4"/>
        <v>0</v>
      </c>
      <c r="N25" s="27">
        <f>SUM(N9:N24)-N13-N18-N23</f>
        <v>0</v>
      </c>
      <c r="O25" s="27">
        <f>SUM(O9:O24)-O13-O18-O23</f>
        <v>0</v>
      </c>
      <c r="P25" s="20"/>
    </row>
    <row r="26" spans="1:16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</sheetData>
  <phoneticPr fontId="4" type="noConversion"/>
  <pageMargins left="0.75" right="0.75" top="0.74" bottom="0.74" header="0.5" footer="0.5"/>
  <pageSetup paperSize="9" scale="76" orientation="landscape" r:id="rId1"/>
  <headerFooter alignWithMargins="0">
    <oddFooter>&amp;L&amp;D&amp;RPage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52CB6-786B-4573-A26F-4FC0D2ED1A65}">
  <sheetPr>
    <tabColor indexed="13"/>
    <pageSetUpPr fitToPage="1"/>
  </sheetPr>
  <dimension ref="A1:P104"/>
  <sheetViews>
    <sheetView workbookViewId="0">
      <pane xSplit="1" ySplit="7" topLeftCell="B74" activePane="bottomRight" state="frozen"/>
      <selection activeCell="E14" sqref="E14"/>
      <selection pane="topRight" activeCell="E14" sqref="E14"/>
      <selection pane="bottomLeft" activeCell="E14" sqref="E14"/>
      <selection pane="bottomRight" activeCell="D93" sqref="D93"/>
    </sheetView>
  </sheetViews>
  <sheetFormatPr defaultRowHeight="13.2" x14ac:dyDescent="0.25"/>
  <cols>
    <col min="1" max="1" width="33.5546875" customWidth="1"/>
  </cols>
  <sheetData>
    <row r="1" spans="1:16" x14ac:dyDescent="0.25">
      <c r="A1" s="2" t="str">
        <f>Front!E10</f>
        <v>COMPANY</v>
      </c>
    </row>
    <row r="2" spans="1:16" x14ac:dyDescent="0.25">
      <c r="A2" s="2" t="str">
        <f>Front!E11</f>
        <v>FINANCIAL FORECASTS</v>
      </c>
    </row>
    <row r="3" spans="1:16" x14ac:dyDescent="0.25">
      <c r="A3" s="10" t="str">
        <f>Front!E13</f>
        <v>YYYY  Draft Budget</v>
      </c>
      <c r="B3" s="1"/>
    </row>
    <row r="4" spans="1:16" x14ac:dyDescent="0.25">
      <c r="A4" s="2" t="e">
        <f>Front!#REF!</f>
        <v>#REF!</v>
      </c>
    </row>
    <row r="5" spans="1:16" x14ac:dyDescent="0.25">
      <c r="A5" s="14"/>
      <c r="B5" s="11"/>
      <c r="C5" s="11"/>
      <c r="D5" s="11" t="s">
        <v>96</v>
      </c>
      <c r="E5" s="11" t="s">
        <v>97</v>
      </c>
      <c r="F5" s="11" t="s">
        <v>98</v>
      </c>
      <c r="G5" s="11" t="s">
        <v>213</v>
      </c>
      <c r="H5" s="11" t="s">
        <v>214</v>
      </c>
      <c r="I5" s="11" t="s">
        <v>215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2" t="s">
        <v>5</v>
      </c>
    </row>
    <row r="6" spans="1:16" x14ac:dyDescent="0.25">
      <c r="A6" s="15" t="s">
        <v>108</v>
      </c>
      <c r="B6" s="12"/>
      <c r="C6" s="12"/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</row>
    <row r="7" spans="1:16" x14ac:dyDescent="0.25">
      <c r="A7" s="15" t="s">
        <v>142</v>
      </c>
      <c r="B7" s="13"/>
      <c r="C7" s="13"/>
      <c r="D7" s="13" t="s">
        <v>86</v>
      </c>
      <c r="E7" s="13" t="s">
        <v>86</v>
      </c>
      <c r="F7" s="13" t="s">
        <v>86</v>
      </c>
      <c r="G7" s="13" t="s">
        <v>86</v>
      </c>
      <c r="H7" s="13" t="s">
        <v>86</v>
      </c>
      <c r="I7" s="13" t="s">
        <v>86</v>
      </c>
      <c r="J7" s="13" t="s">
        <v>86</v>
      </c>
      <c r="K7" s="13" t="s">
        <v>86</v>
      </c>
      <c r="L7" s="13" t="s">
        <v>86</v>
      </c>
      <c r="M7" s="13" t="s">
        <v>86</v>
      </c>
      <c r="N7" s="13" t="s">
        <v>86</v>
      </c>
      <c r="O7" s="13" t="s">
        <v>86</v>
      </c>
      <c r="P7" s="13" t="s">
        <v>86</v>
      </c>
    </row>
    <row r="8" spans="1:16" x14ac:dyDescent="0.25">
      <c r="A8" s="1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1:16" x14ac:dyDescent="0.25">
      <c r="A9" s="16" t="s">
        <v>172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1:16" x14ac:dyDescent="0.25">
      <c r="A10" s="17" t="s">
        <v>99</v>
      </c>
      <c r="B10" s="64"/>
      <c r="C10" s="64"/>
      <c r="D10" s="65">
        <f>-Payments!C18</f>
        <v>0</v>
      </c>
      <c r="E10" s="65">
        <f>-Payments!D18</f>
        <v>0</v>
      </c>
      <c r="F10" s="65">
        <f t="shared" ref="F10:M10" si="0">E12</f>
        <v>0</v>
      </c>
      <c r="G10" s="65">
        <f t="shared" si="0"/>
        <v>0</v>
      </c>
      <c r="H10" s="65">
        <f t="shared" si="0"/>
        <v>0</v>
      </c>
      <c r="I10" s="65">
        <f t="shared" si="0"/>
        <v>0</v>
      </c>
      <c r="J10" s="65">
        <f t="shared" si="0"/>
        <v>0</v>
      </c>
      <c r="K10" s="65">
        <f t="shared" si="0"/>
        <v>0</v>
      </c>
      <c r="L10" s="65">
        <f t="shared" si="0"/>
        <v>0</v>
      </c>
      <c r="M10" s="65">
        <f t="shared" si="0"/>
        <v>0</v>
      </c>
      <c r="N10" s="65">
        <f>M12</f>
        <v>0</v>
      </c>
      <c r="O10" s="65">
        <f>N12</f>
        <v>0</v>
      </c>
      <c r="P10" s="62"/>
    </row>
    <row r="11" spans="1:16" x14ac:dyDescent="0.25">
      <c r="A11" s="17" t="s">
        <v>155</v>
      </c>
      <c r="B11" s="64"/>
      <c r="C11" s="64"/>
      <c r="D11" s="65">
        <f>Payments!D18</f>
        <v>0</v>
      </c>
      <c r="E11" s="65">
        <f>Payments!E18</f>
        <v>0</v>
      </c>
      <c r="F11" s="65">
        <f>-Payments!F18</f>
        <v>0</v>
      </c>
      <c r="G11" s="65">
        <f>-Payments!G18</f>
        <v>0</v>
      </c>
      <c r="H11" s="65">
        <f>-Payments!H18</f>
        <v>0</v>
      </c>
      <c r="I11" s="65">
        <f>-Payments!I18</f>
        <v>0</v>
      </c>
      <c r="J11" s="65">
        <f>-Payments!J18</f>
        <v>0</v>
      </c>
      <c r="K11" s="65">
        <f>-Payments!K18</f>
        <v>0</v>
      </c>
      <c r="L11" s="65">
        <f>-Payments!L18</f>
        <v>0</v>
      </c>
      <c r="M11" s="65">
        <f>-Payments!M18</f>
        <v>0</v>
      </c>
      <c r="N11" s="65">
        <f>-Payments!P18</f>
        <v>0</v>
      </c>
      <c r="O11" s="65">
        <f>-Payments!Q18</f>
        <v>0</v>
      </c>
      <c r="P11" s="62"/>
    </row>
    <row r="12" spans="1:16" x14ac:dyDescent="0.25">
      <c r="A12" s="17" t="s">
        <v>102</v>
      </c>
      <c r="B12" s="64"/>
      <c r="C12" s="64"/>
      <c r="D12" s="66">
        <f t="shared" ref="D12:M12" si="1">SUM(D10:D11)</f>
        <v>0</v>
      </c>
      <c r="E12" s="66">
        <f t="shared" si="1"/>
        <v>0</v>
      </c>
      <c r="F12" s="66">
        <f t="shared" si="1"/>
        <v>0</v>
      </c>
      <c r="G12" s="66">
        <f t="shared" si="1"/>
        <v>0</v>
      </c>
      <c r="H12" s="66">
        <f t="shared" si="1"/>
        <v>0</v>
      </c>
      <c r="I12" s="66">
        <f t="shared" si="1"/>
        <v>0</v>
      </c>
      <c r="J12" s="66">
        <f t="shared" si="1"/>
        <v>0</v>
      </c>
      <c r="K12" s="66">
        <f t="shared" si="1"/>
        <v>0</v>
      </c>
      <c r="L12" s="66">
        <f t="shared" si="1"/>
        <v>0</v>
      </c>
      <c r="M12" s="66">
        <f t="shared" si="1"/>
        <v>0</v>
      </c>
      <c r="N12" s="66">
        <f>SUM(N10:N11)</f>
        <v>0</v>
      </c>
      <c r="O12" s="66">
        <f>SUM(O10:O11)</f>
        <v>0</v>
      </c>
      <c r="P12" s="62"/>
    </row>
    <row r="13" spans="1:16" x14ac:dyDescent="0.25">
      <c r="A13" s="17"/>
      <c r="B13" s="64"/>
      <c r="C13" s="64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2"/>
    </row>
    <row r="14" spans="1:16" x14ac:dyDescent="0.25">
      <c r="A14" s="16" t="s">
        <v>171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</row>
    <row r="15" spans="1:16" x14ac:dyDescent="0.25">
      <c r="A15" s="17" t="s">
        <v>99</v>
      </c>
      <c r="B15" s="64"/>
      <c r="C15" s="65">
        <f>D15</f>
        <v>0</v>
      </c>
      <c r="D15" s="65">
        <f>Payments!C27</f>
        <v>0</v>
      </c>
      <c r="E15" s="65">
        <f>D17</f>
        <v>0</v>
      </c>
      <c r="F15" s="65">
        <f t="shared" ref="F15:M15" si="2">E17</f>
        <v>0</v>
      </c>
      <c r="G15" s="65">
        <f t="shared" si="2"/>
        <v>0</v>
      </c>
      <c r="H15" s="65">
        <f t="shared" si="2"/>
        <v>0</v>
      </c>
      <c r="I15" s="65">
        <f t="shared" si="2"/>
        <v>0</v>
      </c>
      <c r="J15" s="65">
        <f t="shared" si="2"/>
        <v>0</v>
      </c>
      <c r="K15" s="65">
        <f t="shared" si="2"/>
        <v>0</v>
      </c>
      <c r="L15" s="65">
        <f t="shared" si="2"/>
        <v>0</v>
      </c>
      <c r="M15" s="65">
        <f t="shared" si="2"/>
        <v>0</v>
      </c>
      <c r="N15" s="65">
        <f>M17</f>
        <v>0</v>
      </c>
      <c r="O15" s="65">
        <f>N17</f>
        <v>0</v>
      </c>
      <c r="P15" s="62"/>
    </row>
    <row r="16" spans="1:16" x14ac:dyDescent="0.25">
      <c r="A16" s="17" t="s">
        <v>155</v>
      </c>
      <c r="B16" s="64"/>
      <c r="C16" s="65"/>
      <c r="D16" s="65">
        <f>Payments!D27</f>
        <v>0</v>
      </c>
      <c r="E16" s="65">
        <f>Payments!E27</f>
        <v>0</v>
      </c>
      <c r="F16" s="65">
        <f>Payments!F27</f>
        <v>0</v>
      </c>
      <c r="G16" s="65">
        <f>Payments!G27</f>
        <v>0</v>
      </c>
      <c r="H16" s="65">
        <f>Payments!H27</f>
        <v>0</v>
      </c>
      <c r="I16" s="65">
        <f>Payments!I27</f>
        <v>0</v>
      </c>
      <c r="J16" s="65">
        <f>Payments!J27</f>
        <v>0</v>
      </c>
      <c r="K16" s="65">
        <f>Payments!K27</f>
        <v>0</v>
      </c>
      <c r="L16" s="65">
        <f>Payments!L27</f>
        <v>0</v>
      </c>
      <c r="M16" s="65">
        <f>Payments!M27</f>
        <v>0</v>
      </c>
      <c r="N16" s="65">
        <f>Payments!N27</f>
        <v>0</v>
      </c>
      <c r="O16" s="65">
        <f>Payments!O27</f>
        <v>0</v>
      </c>
      <c r="P16" s="62"/>
    </row>
    <row r="17" spans="1:16" x14ac:dyDescent="0.25">
      <c r="A17" s="17" t="s">
        <v>102</v>
      </c>
      <c r="B17" s="64"/>
      <c r="C17" s="66">
        <f>SUM(C15:C16)</f>
        <v>0</v>
      </c>
      <c r="D17" s="66">
        <f t="shared" ref="D17:M17" si="3">SUM(D15:D16)</f>
        <v>0</v>
      </c>
      <c r="E17" s="66">
        <f t="shared" si="3"/>
        <v>0</v>
      </c>
      <c r="F17" s="66">
        <f t="shared" si="3"/>
        <v>0</v>
      </c>
      <c r="G17" s="66">
        <f t="shared" si="3"/>
        <v>0</v>
      </c>
      <c r="H17" s="66">
        <f t="shared" si="3"/>
        <v>0</v>
      </c>
      <c r="I17" s="66">
        <f t="shared" si="3"/>
        <v>0</v>
      </c>
      <c r="J17" s="66">
        <f t="shared" si="3"/>
        <v>0</v>
      </c>
      <c r="K17" s="66">
        <f t="shared" si="3"/>
        <v>0</v>
      </c>
      <c r="L17" s="66">
        <f t="shared" si="3"/>
        <v>0</v>
      </c>
      <c r="M17" s="66">
        <f t="shared" si="3"/>
        <v>0</v>
      </c>
      <c r="N17" s="66">
        <f>SUM(N15:N16)</f>
        <v>0</v>
      </c>
      <c r="O17" s="66">
        <f>SUM(O15:O16)</f>
        <v>0</v>
      </c>
      <c r="P17" s="62"/>
    </row>
    <row r="18" spans="1:16" x14ac:dyDescent="0.25">
      <c r="A18" s="17"/>
      <c r="B18" s="64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2"/>
    </row>
    <row r="19" spans="1:16" x14ac:dyDescent="0.25">
      <c r="A19" s="16" t="s">
        <v>128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</row>
    <row r="20" spans="1:16" x14ac:dyDescent="0.25">
      <c r="A20" s="17" t="s">
        <v>99</v>
      </c>
      <c r="B20" s="64"/>
      <c r="C20" s="64"/>
      <c r="D20" s="64">
        <v>0</v>
      </c>
      <c r="E20" s="65">
        <f>D24</f>
        <v>0</v>
      </c>
      <c r="F20" s="65">
        <f t="shared" ref="F20:M20" si="4">E24</f>
        <v>0</v>
      </c>
      <c r="G20" s="65">
        <f t="shared" si="4"/>
        <v>0</v>
      </c>
      <c r="H20" s="65">
        <f t="shared" si="4"/>
        <v>0</v>
      </c>
      <c r="I20" s="65">
        <f t="shared" si="4"/>
        <v>0</v>
      </c>
      <c r="J20" s="65">
        <f t="shared" si="4"/>
        <v>0</v>
      </c>
      <c r="K20" s="65">
        <f t="shared" si="4"/>
        <v>0</v>
      </c>
      <c r="L20" s="65">
        <f t="shared" si="4"/>
        <v>0</v>
      </c>
      <c r="M20" s="65">
        <f t="shared" si="4"/>
        <v>0</v>
      </c>
      <c r="N20" s="65">
        <f>M24</f>
        <v>0</v>
      </c>
      <c r="O20" s="65">
        <f>N24</f>
        <v>0</v>
      </c>
      <c r="P20" s="64"/>
    </row>
    <row r="21" spans="1:16" x14ac:dyDescent="0.25">
      <c r="A21" s="17" t="s">
        <v>154</v>
      </c>
      <c r="B21" s="64"/>
      <c r="C21" s="64"/>
      <c r="D21" s="65">
        <f>'Cost of Sales'!D21</f>
        <v>0</v>
      </c>
      <c r="E21" s="65">
        <f>'Cost of Sales'!E21</f>
        <v>0</v>
      </c>
      <c r="F21" s="65">
        <f>'Cost of Sales'!F21</f>
        <v>0</v>
      </c>
      <c r="G21" s="65">
        <f>'Cost of Sales'!G21</f>
        <v>0</v>
      </c>
      <c r="H21" s="65">
        <f>'Cost of Sales'!H21</f>
        <v>0</v>
      </c>
      <c r="I21" s="65">
        <f>'Cost of Sales'!I21</f>
        <v>0</v>
      </c>
      <c r="J21" s="65">
        <f>'Cost of Sales'!J21</f>
        <v>0</v>
      </c>
      <c r="K21" s="65">
        <f>'Cost of Sales'!K21</f>
        <v>0</v>
      </c>
      <c r="L21" s="65">
        <f>'Cost of Sales'!L21</f>
        <v>0</v>
      </c>
      <c r="M21" s="65">
        <f>'Cost of Sales'!M21</f>
        <v>0</v>
      </c>
      <c r="N21" s="65">
        <f>'Cost of Sales'!N21</f>
        <v>0</v>
      </c>
      <c r="O21" s="65">
        <f>'Cost of Sales'!O21</f>
        <v>0</v>
      </c>
      <c r="P21" s="64"/>
    </row>
    <row r="22" spans="1:16" x14ac:dyDescent="0.25">
      <c r="A22" s="17" t="s">
        <v>100</v>
      </c>
      <c r="B22" s="64"/>
      <c r="C22" s="64"/>
      <c r="D22" s="65">
        <f>D21*Payments!$C$31</f>
        <v>0</v>
      </c>
      <c r="E22" s="65">
        <f>E21*Payments!$C$31</f>
        <v>0</v>
      </c>
      <c r="F22" s="65">
        <f>F21*Payments!$C$31</f>
        <v>0</v>
      </c>
      <c r="G22" s="65">
        <f>G21*Payments!$C$31</f>
        <v>0</v>
      </c>
      <c r="H22" s="65">
        <f>H21*Payments!$C$31</f>
        <v>0</v>
      </c>
      <c r="I22" s="65">
        <f>I21*Payments!$C$31</f>
        <v>0</v>
      </c>
      <c r="J22" s="65">
        <f>J21*Payments!$C$31</f>
        <v>0</v>
      </c>
      <c r="K22" s="65">
        <f>K21*Payments!$C$31</f>
        <v>0</v>
      </c>
      <c r="L22" s="65">
        <f>L21*Payments!$C$31</f>
        <v>0</v>
      </c>
      <c r="M22" s="65">
        <f>M21*Payments!$C$31</f>
        <v>0</v>
      </c>
      <c r="N22" s="65">
        <f>N21*Payments!$C$31</f>
        <v>0</v>
      </c>
      <c r="O22" s="65">
        <f>O21*Payments!$C$31</f>
        <v>0</v>
      </c>
      <c r="P22" s="64"/>
    </row>
    <row r="23" spans="1:16" x14ac:dyDescent="0.25">
      <c r="A23" s="17" t="s">
        <v>155</v>
      </c>
      <c r="B23" s="64"/>
      <c r="C23" s="64"/>
      <c r="D23" s="65">
        <f>-(D21+D22)*Payments!$C$40</f>
        <v>0</v>
      </c>
      <c r="E23" s="65">
        <f>-(E21+E22)*Payments!$C$40-(D21+D22)*Payments!$D$40</f>
        <v>0</v>
      </c>
      <c r="F23" s="65">
        <f>-(F21+F22)*Payments!$C$40-(E21+E22)*Payments!$D$40-(D21+D22)*Payments!$E$40</f>
        <v>0</v>
      </c>
      <c r="G23" s="65">
        <f>-(G21+G22)*Payments!$C$40-(F21+F22)*Payments!$D$40-(E21+E22)*Payments!$E$40-(D21+D22)*Payments!$F$40</f>
        <v>0</v>
      </c>
      <c r="H23" s="65">
        <f>-(H21+H22)*Payments!$C$40-(G21+G22)*Payments!$D$40-(F21+F22)*Payments!$E$40-(E21+E22)*Payments!$F$40</f>
        <v>0</v>
      </c>
      <c r="I23" s="65">
        <f>-(I21+I22)*Payments!$C$40-(H21+H22)*Payments!$D$40-(G21+G22)*Payments!$E$40-(F21+F22)*Payments!$F$40</f>
        <v>0</v>
      </c>
      <c r="J23" s="65">
        <f>-(J21+J22)*Payments!$C$40-(I21+I22)*Payments!$D$40-(H21+H22)*Payments!$E$40-(G21+G22)*Payments!$F$40</f>
        <v>0</v>
      </c>
      <c r="K23" s="65">
        <f>-(K21+K22)*Payments!$C$40-(J21+J22)*Payments!$D$40-(I21+I22)*Payments!$E$40-(H21+H22)*Payments!$F$40</f>
        <v>0</v>
      </c>
      <c r="L23" s="65">
        <f>-(L21+L22)*Payments!$C$40-(K21+K22)*Payments!$D$40-(J21+J22)*Payments!$E$40-(I21+I22)*Payments!$F$40</f>
        <v>0</v>
      </c>
      <c r="M23" s="65">
        <f>-(M21+M22)*Payments!$C$40-(L21+L22)*Payments!$D$40-(K21+K22)*Payments!$E$40-(J21+J22)*Payments!$F$40</f>
        <v>0</v>
      </c>
      <c r="N23" s="65">
        <f>-(N21+N22)*Payments!$C$40-(M21+M22)*Payments!$D$40-(L21+L22)*Payments!$E$40-(K21+K22)*Payments!$F$40</f>
        <v>0</v>
      </c>
      <c r="O23" s="65">
        <f>-(O21+O22)*Payments!$C$40-(N21+N22)*Payments!$D$40-(M21+M22)*Payments!$E$40-(L21+L22)*Payments!$F$40</f>
        <v>0</v>
      </c>
      <c r="P23" s="64"/>
    </row>
    <row r="24" spans="1:16" x14ac:dyDescent="0.25">
      <c r="A24" s="17" t="s">
        <v>102</v>
      </c>
      <c r="B24" s="64"/>
      <c r="C24" s="64"/>
      <c r="D24" s="66">
        <f>SUM(D20:D23)</f>
        <v>0</v>
      </c>
      <c r="E24" s="66">
        <f t="shared" ref="E24:M24" si="5">SUM(E20:E23)</f>
        <v>0</v>
      </c>
      <c r="F24" s="66">
        <f t="shared" si="5"/>
        <v>0</v>
      </c>
      <c r="G24" s="66">
        <f t="shared" si="5"/>
        <v>0</v>
      </c>
      <c r="H24" s="66">
        <f t="shared" si="5"/>
        <v>0</v>
      </c>
      <c r="I24" s="66">
        <f t="shared" si="5"/>
        <v>0</v>
      </c>
      <c r="J24" s="66">
        <f t="shared" si="5"/>
        <v>0</v>
      </c>
      <c r="K24" s="66">
        <f t="shared" si="5"/>
        <v>0</v>
      </c>
      <c r="L24" s="66">
        <f t="shared" si="5"/>
        <v>0</v>
      </c>
      <c r="M24" s="66">
        <f t="shared" si="5"/>
        <v>0</v>
      </c>
      <c r="N24" s="66">
        <f>SUM(N20:N23)</f>
        <v>0</v>
      </c>
      <c r="O24" s="66">
        <f>SUM(O20:O23)</f>
        <v>0</v>
      </c>
      <c r="P24" s="64"/>
    </row>
    <row r="25" spans="1:16" x14ac:dyDescent="0.25">
      <c r="A25" s="17"/>
      <c r="B25" s="64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4"/>
    </row>
    <row r="26" spans="1:16" x14ac:dyDescent="0.25">
      <c r="A26" s="16" t="s">
        <v>127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4"/>
    </row>
    <row r="27" spans="1:16" x14ac:dyDescent="0.25">
      <c r="A27" s="17" t="s">
        <v>99</v>
      </c>
      <c r="B27" s="64"/>
      <c r="C27" s="64"/>
      <c r="D27" s="64">
        <v>0</v>
      </c>
      <c r="E27" s="65">
        <f>D31</f>
        <v>0</v>
      </c>
      <c r="F27" s="65">
        <f t="shared" ref="F27:M27" si="6">E31</f>
        <v>0</v>
      </c>
      <c r="G27" s="65">
        <f t="shared" si="6"/>
        <v>0</v>
      </c>
      <c r="H27" s="65">
        <f t="shared" si="6"/>
        <v>0</v>
      </c>
      <c r="I27" s="65">
        <f t="shared" si="6"/>
        <v>0</v>
      </c>
      <c r="J27" s="65">
        <f t="shared" si="6"/>
        <v>0</v>
      </c>
      <c r="K27" s="65">
        <f t="shared" si="6"/>
        <v>0</v>
      </c>
      <c r="L27" s="65">
        <f t="shared" si="6"/>
        <v>0</v>
      </c>
      <c r="M27" s="65">
        <f t="shared" si="6"/>
        <v>0</v>
      </c>
      <c r="N27" s="65">
        <f>M31</f>
        <v>0</v>
      </c>
      <c r="O27" s="65">
        <f>N31</f>
        <v>0</v>
      </c>
      <c r="P27" s="64"/>
    </row>
    <row r="28" spans="1:16" x14ac:dyDescent="0.25">
      <c r="A28" s="17" t="s">
        <v>154</v>
      </c>
      <c r="B28" s="64"/>
      <c r="C28" s="64"/>
      <c r="D28" s="65">
        <f>'Cost of Sales'!D14</f>
        <v>0</v>
      </c>
      <c r="E28" s="65">
        <f>'Cost of Sales'!E14</f>
        <v>0</v>
      </c>
      <c r="F28" s="65">
        <f>'Cost of Sales'!F14</f>
        <v>0</v>
      </c>
      <c r="G28" s="65">
        <f>'Cost of Sales'!G14</f>
        <v>0</v>
      </c>
      <c r="H28" s="65">
        <f>'Cost of Sales'!H14</f>
        <v>0</v>
      </c>
      <c r="I28" s="65">
        <f>'Cost of Sales'!I14</f>
        <v>0</v>
      </c>
      <c r="J28" s="65">
        <f>'Cost of Sales'!J14</f>
        <v>0</v>
      </c>
      <c r="K28" s="65">
        <f>'Cost of Sales'!K14</f>
        <v>0</v>
      </c>
      <c r="L28" s="65">
        <f>'Cost of Sales'!L14</f>
        <v>0</v>
      </c>
      <c r="M28" s="65">
        <f>'Cost of Sales'!M14</f>
        <v>0</v>
      </c>
      <c r="N28" s="65">
        <f>'Cost of Sales'!N14</f>
        <v>0</v>
      </c>
      <c r="O28" s="65">
        <f>'Cost of Sales'!O14</f>
        <v>0</v>
      </c>
      <c r="P28" s="64"/>
    </row>
    <row r="29" spans="1:16" x14ac:dyDescent="0.25">
      <c r="A29" s="17" t="s">
        <v>100</v>
      </c>
      <c r="B29" s="64"/>
      <c r="C29" s="64"/>
      <c r="D29" s="65">
        <f>D28*Payments!$C$32</f>
        <v>0</v>
      </c>
      <c r="E29" s="65">
        <f>E28*Payments!$C$32</f>
        <v>0</v>
      </c>
      <c r="F29" s="65">
        <f>F28*Payments!$C$32</f>
        <v>0</v>
      </c>
      <c r="G29" s="65">
        <f>G28*Payments!$C$32</f>
        <v>0</v>
      </c>
      <c r="H29" s="65">
        <f>H28*Payments!$C$32</f>
        <v>0</v>
      </c>
      <c r="I29" s="65">
        <f>I28*Payments!$C$32</f>
        <v>0</v>
      </c>
      <c r="J29" s="65">
        <f>J28*Payments!$C$32</f>
        <v>0</v>
      </c>
      <c r="K29" s="65">
        <f>K28*Payments!$C$32</f>
        <v>0</v>
      </c>
      <c r="L29" s="65">
        <f>L28*Payments!$C$32</f>
        <v>0</v>
      </c>
      <c r="M29" s="65">
        <f>M28*Payments!$C$32</f>
        <v>0</v>
      </c>
      <c r="N29" s="65">
        <f>N28*Payments!$C$32</f>
        <v>0</v>
      </c>
      <c r="O29" s="65">
        <f>O28*Payments!$C$32</f>
        <v>0</v>
      </c>
      <c r="P29" s="64"/>
    </row>
    <row r="30" spans="1:16" x14ac:dyDescent="0.25">
      <c r="A30" s="17" t="s">
        <v>155</v>
      </c>
      <c r="B30" s="64"/>
      <c r="C30" s="64"/>
      <c r="D30" s="64">
        <f>-(D28+D29)*Payments!$C$41</f>
        <v>0</v>
      </c>
      <c r="E30" s="65">
        <f>-(E28+E29)*Payments!$C$41-(D28+D29)*Payments!$D$41</f>
        <v>0</v>
      </c>
      <c r="F30" s="65">
        <f>-(F28+F29)*Payments!$C$41-(E28+E29)*Payments!$D$41-(D28+D29)*Payments!$E$41</f>
        <v>0</v>
      </c>
      <c r="G30" s="65">
        <f>-(G28+G29)*Payments!$C$41-(F28+F29)*Payments!$D$41-(E28+E29)*Payments!$E$41-(D28+D29)*Payments!$F$41</f>
        <v>0</v>
      </c>
      <c r="H30" s="65">
        <f>-(H28+H29)*Payments!$C$41-(G28+G29)*Payments!$D$41-(F28+F29)*Payments!$E$41-(E28+E29)*Payments!$F$41</f>
        <v>0</v>
      </c>
      <c r="I30" s="65">
        <f>-(I28+I29)*Payments!$C$41-(H28+H29)*Payments!$D$41-(G28+G29)*Payments!$E$41-(F28+F29)*Payments!$F$41</f>
        <v>0</v>
      </c>
      <c r="J30" s="65">
        <f>-(J28+J29)*Payments!$C$41-(I28+I29)*Payments!$D$41-(H28+H29)*Payments!$E$41-(G28+G29)*Payments!$F$41</f>
        <v>0</v>
      </c>
      <c r="K30" s="65">
        <f>-(K28+K29)*Payments!$C$41-(J28+J29)*Payments!$D$41-(I28+I29)*Payments!$E$41-(H28+H29)*Payments!$F$41</f>
        <v>0</v>
      </c>
      <c r="L30" s="65">
        <f>-(L28+L29)*Payments!$C$41-(K28+K29)*Payments!$D$41-(J28+J29)*Payments!$E$41-(I28+I29)*Payments!$F$41</f>
        <v>0</v>
      </c>
      <c r="M30" s="65">
        <f>-(M28+M29)*Payments!$C$41-(L28+L29)*Payments!$D$41-(K28+K29)*Payments!$E$41-(J28+J29)*Payments!$F$41</f>
        <v>0</v>
      </c>
      <c r="N30" s="65">
        <f>-(N28+N29)*Payments!$C$41-(M28+M29)*Payments!$D$41-(L28+L29)*Payments!$E$41-(K28+K29)*Payments!$F$41</f>
        <v>0</v>
      </c>
      <c r="O30" s="65">
        <f>-(O28+O29)*Payments!$C$41-(N28+N29)*Payments!$D$41-(M28+M29)*Payments!$E$41-(L28+L29)*Payments!$F$41</f>
        <v>0</v>
      </c>
      <c r="P30" s="64"/>
    </row>
    <row r="31" spans="1:16" x14ac:dyDescent="0.25">
      <c r="A31" s="17" t="s">
        <v>102</v>
      </c>
      <c r="B31" s="64"/>
      <c r="C31" s="64"/>
      <c r="D31" s="66">
        <f t="shared" ref="D31:M31" si="7">SUM(D27:D30)</f>
        <v>0</v>
      </c>
      <c r="E31" s="66">
        <f t="shared" si="7"/>
        <v>0</v>
      </c>
      <c r="F31" s="66">
        <f t="shared" si="7"/>
        <v>0</v>
      </c>
      <c r="G31" s="66">
        <f t="shared" si="7"/>
        <v>0</v>
      </c>
      <c r="H31" s="66">
        <f t="shared" si="7"/>
        <v>0</v>
      </c>
      <c r="I31" s="66">
        <f t="shared" si="7"/>
        <v>0</v>
      </c>
      <c r="J31" s="66">
        <f t="shared" si="7"/>
        <v>0</v>
      </c>
      <c r="K31" s="66">
        <f t="shared" si="7"/>
        <v>0</v>
      </c>
      <c r="L31" s="66">
        <f t="shared" si="7"/>
        <v>0</v>
      </c>
      <c r="M31" s="66">
        <f t="shared" si="7"/>
        <v>0</v>
      </c>
      <c r="N31" s="66">
        <f>SUM(N27:N30)</f>
        <v>0</v>
      </c>
      <c r="O31" s="66">
        <f>SUM(O27:O30)</f>
        <v>0</v>
      </c>
      <c r="P31" s="64"/>
    </row>
    <row r="32" spans="1:16" x14ac:dyDescent="0.25">
      <c r="A32" s="16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</row>
    <row r="33" spans="1:16" x14ac:dyDescent="0.25">
      <c r="A33" s="16" t="s">
        <v>156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</row>
    <row r="34" spans="1:16" x14ac:dyDescent="0.25">
      <c r="A34" s="17" t="s">
        <v>99</v>
      </c>
      <c r="B34" s="64"/>
      <c r="C34" s="64"/>
      <c r="D34" s="65">
        <v>0</v>
      </c>
      <c r="E34" s="65">
        <f>D38</f>
        <v>0</v>
      </c>
      <c r="F34" s="65">
        <f t="shared" ref="F34:M34" si="8">E38</f>
        <v>0</v>
      </c>
      <c r="G34" s="65">
        <f t="shared" si="8"/>
        <v>0</v>
      </c>
      <c r="H34" s="65">
        <f t="shared" si="8"/>
        <v>0</v>
      </c>
      <c r="I34" s="65">
        <f t="shared" si="8"/>
        <v>0</v>
      </c>
      <c r="J34" s="65">
        <f t="shared" si="8"/>
        <v>0</v>
      </c>
      <c r="K34" s="65">
        <f t="shared" si="8"/>
        <v>0</v>
      </c>
      <c r="L34" s="65">
        <f t="shared" si="8"/>
        <v>0</v>
      </c>
      <c r="M34" s="65">
        <f t="shared" si="8"/>
        <v>0</v>
      </c>
      <c r="N34" s="65">
        <f>M38</f>
        <v>0</v>
      </c>
      <c r="O34" s="65">
        <f>N38</f>
        <v>0</v>
      </c>
      <c r="P34" s="64"/>
    </row>
    <row r="35" spans="1:16" x14ac:dyDescent="0.25">
      <c r="A35" s="17" t="s">
        <v>154</v>
      </c>
      <c r="B35" s="64"/>
      <c r="C35" s="64"/>
      <c r="D35" s="65">
        <f>+Overheads!E27</f>
        <v>0</v>
      </c>
      <c r="E35" s="65">
        <f>+Overheads!F27</f>
        <v>0</v>
      </c>
      <c r="F35" s="65">
        <f>+Overheads!G27</f>
        <v>0</v>
      </c>
      <c r="G35" s="65">
        <f>+Overheads!H27</f>
        <v>0</v>
      </c>
      <c r="H35" s="65">
        <f>+Overheads!I27</f>
        <v>0</v>
      </c>
      <c r="I35" s="65">
        <f>+Overheads!J27</f>
        <v>0</v>
      </c>
      <c r="J35" s="65">
        <f>+Overheads!K27</f>
        <v>0</v>
      </c>
      <c r="K35" s="65">
        <f>+Overheads!L27</f>
        <v>0</v>
      </c>
      <c r="L35" s="65">
        <f>+Overheads!M27</f>
        <v>0</v>
      </c>
      <c r="M35" s="65">
        <f>+Overheads!N27</f>
        <v>0</v>
      </c>
      <c r="N35" s="65">
        <f>+Overheads!O27</f>
        <v>0</v>
      </c>
      <c r="O35" s="65">
        <f>+Overheads!P27</f>
        <v>0</v>
      </c>
      <c r="P35" s="64"/>
    </row>
    <row r="36" spans="1:16" x14ac:dyDescent="0.25">
      <c r="A36" s="17" t="s">
        <v>100</v>
      </c>
      <c r="B36" s="64"/>
      <c r="C36" s="64"/>
      <c r="D36" s="65">
        <f>D35*Payments!$C$34</f>
        <v>0</v>
      </c>
      <c r="E36" s="65">
        <f>E35*Payments!$C$34</f>
        <v>0</v>
      </c>
      <c r="F36" s="65">
        <f>F35*Payments!$C$34</f>
        <v>0</v>
      </c>
      <c r="G36" s="65">
        <f>G35*Payments!$C$34</f>
        <v>0</v>
      </c>
      <c r="H36" s="65">
        <f>H35*Payments!$C$34</f>
        <v>0</v>
      </c>
      <c r="I36" s="65">
        <f>I35*Payments!$C$34</f>
        <v>0</v>
      </c>
      <c r="J36" s="65">
        <f>J35*Payments!$C$34</f>
        <v>0</v>
      </c>
      <c r="K36" s="65">
        <f>K35*Payments!$C$34</f>
        <v>0</v>
      </c>
      <c r="L36" s="65">
        <f>L35*Payments!$C$34</f>
        <v>0</v>
      </c>
      <c r="M36" s="65">
        <f>M35*Payments!$C$34</f>
        <v>0</v>
      </c>
      <c r="N36" s="65">
        <f>N35*Payments!$C$34</f>
        <v>0</v>
      </c>
      <c r="O36" s="65">
        <f>O35*Payments!$C$34</f>
        <v>0</v>
      </c>
      <c r="P36" s="64"/>
    </row>
    <row r="37" spans="1:16" x14ac:dyDescent="0.25">
      <c r="A37" s="17" t="s">
        <v>155</v>
      </c>
      <c r="B37" s="64"/>
      <c r="C37" s="64"/>
      <c r="D37" s="65">
        <f>-D34-(D35+D36)*Payments!$C43</f>
        <v>0</v>
      </c>
      <c r="E37" s="65">
        <f>-(E35+E36)*Payments!$C43-(D35+D36)*Payments!$D43</f>
        <v>0</v>
      </c>
      <c r="F37" s="65">
        <f>-(F35+F36)*Payments!$C43-(E35+E36)*Payments!$D43-(D35+D36)*Payments!$E43</f>
        <v>0</v>
      </c>
      <c r="G37" s="65">
        <f>-(G35+G36)*Payments!$C43-(F35+F36)*Payments!$D43-(E35+E36)*Payments!$E43-(D35+D36)*Payments!$F43</f>
        <v>0</v>
      </c>
      <c r="H37" s="65">
        <f>-(H35+H36)*Payments!$C43-(G35+G36)*Payments!$D43-(F35+F36)*Payments!$E43-(E35+E36)*Payments!$F43</f>
        <v>0</v>
      </c>
      <c r="I37" s="65">
        <f>-(I35+I36)*Payments!$C43-(H35+H36)*Payments!$D43-(G35+G36)*Payments!$E43-(F35+F36)*Payments!$F43</f>
        <v>0</v>
      </c>
      <c r="J37" s="65">
        <f>-(J35+J36)*Payments!$C43-(I35+I36)*Payments!$D43-(H35+H36)*Payments!$E43-(G35+G36)*Payments!$F43</f>
        <v>0</v>
      </c>
      <c r="K37" s="65">
        <f>-(K35+K36)*Payments!$C43-(J35+J36)*Payments!$D43-(I35+I36)*Payments!$E43-(H35+H36)*Payments!$F43</f>
        <v>0</v>
      </c>
      <c r="L37" s="65">
        <f>-(L35+L36)*Payments!$C43-(K35+K36)*Payments!$D43-(J35+J36)*Payments!$E43-(I35+I36)*Payments!$F43</f>
        <v>0</v>
      </c>
      <c r="M37" s="65">
        <f>-(M35+M36)*Payments!$C43-(L35+L36)*Payments!$D43-(K35+K36)*Payments!$E43-(J35+J36)*Payments!$F43</f>
        <v>0</v>
      </c>
      <c r="N37" s="65">
        <f>-(N35+N36)*Payments!$C43-(M35+M36)*Payments!$D43-(L35+L36)*Payments!$E43-(K35+K36)*Payments!$F43</f>
        <v>0</v>
      </c>
      <c r="O37" s="65">
        <f>-(O35+O36)*Payments!$C43-(N35+N36)*Payments!$D43-(M35+M36)*Payments!$E43-(L35+L36)*Payments!$F43</f>
        <v>0</v>
      </c>
      <c r="P37" s="64"/>
    </row>
    <row r="38" spans="1:16" x14ac:dyDescent="0.25">
      <c r="A38" s="17" t="s">
        <v>102</v>
      </c>
      <c r="B38" s="64"/>
      <c r="C38" s="64"/>
      <c r="D38" s="66">
        <f>SUM(D34:D37)</f>
        <v>0</v>
      </c>
      <c r="E38" s="66">
        <f t="shared" ref="E38:M38" si="9">SUM(E34:E37)</f>
        <v>0</v>
      </c>
      <c r="F38" s="66">
        <f t="shared" si="9"/>
        <v>0</v>
      </c>
      <c r="G38" s="66">
        <f t="shared" si="9"/>
        <v>0</v>
      </c>
      <c r="H38" s="66">
        <f t="shared" si="9"/>
        <v>0</v>
      </c>
      <c r="I38" s="66">
        <f t="shared" si="9"/>
        <v>0</v>
      </c>
      <c r="J38" s="66">
        <f t="shared" si="9"/>
        <v>0</v>
      </c>
      <c r="K38" s="66">
        <f t="shared" si="9"/>
        <v>0</v>
      </c>
      <c r="L38" s="66">
        <f t="shared" si="9"/>
        <v>0</v>
      </c>
      <c r="M38" s="66">
        <f t="shared" si="9"/>
        <v>0</v>
      </c>
      <c r="N38" s="66">
        <f>SUM(N34:N37)</f>
        <v>0</v>
      </c>
      <c r="O38" s="66">
        <f>SUM(O34:O37)</f>
        <v>0</v>
      </c>
      <c r="P38" s="64"/>
    </row>
    <row r="39" spans="1:16" x14ac:dyDescent="0.25">
      <c r="A39" s="17"/>
      <c r="B39" s="64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4"/>
    </row>
    <row r="40" spans="1:16" x14ac:dyDescent="0.25">
      <c r="A40" s="16" t="s">
        <v>157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</row>
    <row r="41" spans="1:16" x14ac:dyDescent="0.25">
      <c r="A41" s="17" t="s">
        <v>99</v>
      </c>
      <c r="B41" s="64"/>
      <c r="C41" s="64"/>
      <c r="D41" s="65">
        <v>0</v>
      </c>
      <c r="E41" s="65">
        <f>D45</f>
        <v>0</v>
      </c>
      <c r="F41" s="65">
        <f t="shared" ref="F41:M41" si="10">E45</f>
        <v>0</v>
      </c>
      <c r="G41" s="65">
        <f t="shared" si="10"/>
        <v>0</v>
      </c>
      <c r="H41" s="65">
        <f t="shared" si="10"/>
        <v>0</v>
      </c>
      <c r="I41" s="65">
        <f t="shared" si="10"/>
        <v>0</v>
      </c>
      <c r="J41" s="65">
        <f t="shared" si="10"/>
        <v>0</v>
      </c>
      <c r="K41" s="65">
        <f t="shared" si="10"/>
        <v>0</v>
      </c>
      <c r="L41" s="65">
        <f t="shared" si="10"/>
        <v>0</v>
      </c>
      <c r="M41" s="65">
        <f t="shared" si="10"/>
        <v>0</v>
      </c>
      <c r="N41" s="65">
        <f>M45</f>
        <v>0</v>
      </c>
      <c r="O41" s="65">
        <f>N45</f>
        <v>0</v>
      </c>
      <c r="P41" s="64"/>
    </row>
    <row r="42" spans="1:16" x14ac:dyDescent="0.25">
      <c r="A42" s="17" t="s">
        <v>154</v>
      </c>
      <c r="B42" s="64"/>
      <c r="C42" s="64"/>
      <c r="D42" s="65">
        <f>+Overheads!D11</f>
        <v>0</v>
      </c>
      <c r="E42" s="65">
        <f>+Overheads!E11</f>
        <v>0</v>
      </c>
      <c r="F42" s="65">
        <f>+Overheads!F11</f>
        <v>0</v>
      </c>
      <c r="G42" s="65">
        <f>+Overheads!G11</f>
        <v>0</v>
      </c>
      <c r="H42" s="65">
        <f>+Overheads!H11</f>
        <v>0</v>
      </c>
      <c r="I42" s="65">
        <f>+Overheads!I11</f>
        <v>0</v>
      </c>
      <c r="J42" s="65">
        <f>+Overheads!J11</f>
        <v>0</v>
      </c>
      <c r="K42" s="65">
        <f>+Overheads!K11</f>
        <v>0</v>
      </c>
      <c r="L42" s="65">
        <f>+Overheads!L11</f>
        <v>0</v>
      </c>
      <c r="M42" s="65">
        <f>+Overheads!M11</f>
        <v>0</v>
      </c>
      <c r="N42" s="65">
        <f>+Overheads!N11</f>
        <v>0</v>
      </c>
      <c r="O42" s="65">
        <f>+Overheads!O11</f>
        <v>0</v>
      </c>
      <c r="P42" s="64"/>
    </row>
    <row r="43" spans="1:16" x14ac:dyDescent="0.25">
      <c r="A43" s="17" t="s">
        <v>100</v>
      </c>
      <c r="B43" s="64"/>
      <c r="C43" s="64"/>
      <c r="D43" s="65">
        <f>D42*Payments!$C$35</f>
        <v>0</v>
      </c>
      <c r="E43" s="65">
        <f>E42*Payments!$C$35</f>
        <v>0</v>
      </c>
      <c r="F43" s="65">
        <f>F42*Payments!$C$35</f>
        <v>0</v>
      </c>
      <c r="G43" s="65">
        <f>G42*Payments!$C$35</f>
        <v>0</v>
      </c>
      <c r="H43" s="65">
        <f>H42*Payments!$C$35</f>
        <v>0</v>
      </c>
      <c r="I43" s="65">
        <f>I42*Payments!$C$35</f>
        <v>0</v>
      </c>
      <c r="J43" s="65">
        <f>J42*Payments!$C$35</f>
        <v>0</v>
      </c>
      <c r="K43" s="65">
        <f>K42*Payments!$C$35</f>
        <v>0</v>
      </c>
      <c r="L43" s="65">
        <f>L42*Payments!$C$35</f>
        <v>0</v>
      </c>
      <c r="M43" s="65">
        <f>M42*Payments!$C$35</f>
        <v>0</v>
      </c>
      <c r="N43" s="65">
        <f>N42*Payments!$C$35</f>
        <v>0</v>
      </c>
      <c r="O43" s="65">
        <f>O42*Payments!$C$35</f>
        <v>0</v>
      </c>
      <c r="P43" s="64"/>
    </row>
    <row r="44" spans="1:16" x14ac:dyDescent="0.25">
      <c r="A44" s="17" t="s">
        <v>155</v>
      </c>
      <c r="B44" s="64"/>
      <c r="C44" s="64"/>
      <c r="D44" s="65">
        <f>-Payments!D50*(1+Payments!$C35)</f>
        <v>0</v>
      </c>
      <c r="E44" s="65">
        <f>-Payments!E50*(1+Payments!$C35)</f>
        <v>0</v>
      </c>
      <c r="F44" s="65">
        <f>-Payments!F50*(1+Payments!$C35)</f>
        <v>0</v>
      </c>
      <c r="G44" s="65">
        <f>-Payments!G50*(1+Payments!$C35)</f>
        <v>0</v>
      </c>
      <c r="H44" s="65">
        <f>-Payments!H50*(1+Payments!$C35)</f>
        <v>0</v>
      </c>
      <c r="I44" s="65">
        <f>-Payments!I50*(1+Payments!$C35)</f>
        <v>0</v>
      </c>
      <c r="J44" s="65">
        <f>-Payments!J50*(1+Payments!$C35)</f>
        <v>0</v>
      </c>
      <c r="K44" s="65">
        <f>-Payments!K50*(1+Payments!$C35)</f>
        <v>0</v>
      </c>
      <c r="L44" s="65">
        <f>-Payments!L50*(1+Payments!$C35)</f>
        <v>0</v>
      </c>
      <c r="M44" s="65">
        <f>-Payments!M50*(1+Payments!$C35)</f>
        <v>0</v>
      </c>
      <c r="N44" s="65">
        <f>-Payments!N50*(1+Payments!$C35)</f>
        <v>0</v>
      </c>
      <c r="O44" s="65">
        <f>-Payments!O50*(1+Payments!$C35)</f>
        <v>0</v>
      </c>
      <c r="P44" s="64"/>
    </row>
    <row r="45" spans="1:16" x14ac:dyDescent="0.25">
      <c r="A45" s="17" t="s">
        <v>102</v>
      </c>
      <c r="B45" s="64"/>
      <c r="C45" s="64"/>
      <c r="D45" s="66">
        <f>SUM(D41:D44)</f>
        <v>0</v>
      </c>
      <c r="E45" s="66">
        <f t="shared" ref="E45:M45" si="11">SUM(E41:E44)</f>
        <v>0</v>
      </c>
      <c r="F45" s="66">
        <f t="shared" si="11"/>
        <v>0</v>
      </c>
      <c r="G45" s="66">
        <f t="shared" si="11"/>
        <v>0</v>
      </c>
      <c r="H45" s="66">
        <f t="shared" si="11"/>
        <v>0</v>
      </c>
      <c r="I45" s="66">
        <f t="shared" si="11"/>
        <v>0</v>
      </c>
      <c r="J45" s="66">
        <f t="shared" si="11"/>
        <v>0</v>
      </c>
      <c r="K45" s="66">
        <f t="shared" si="11"/>
        <v>0</v>
      </c>
      <c r="L45" s="66">
        <f t="shared" si="11"/>
        <v>0</v>
      </c>
      <c r="M45" s="66">
        <f t="shared" si="11"/>
        <v>0</v>
      </c>
      <c r="N45" s="66">
        <f>SUM(N41:N44)</f>
        <v>0</v>
      </c>
      <c r="O45" s="66">
        <f>SUM(O41:O44)</f>
        <v>0</v>
      </c>
      <c r="P45" s="64"/>
    </row>
    <row r="46" spans="1:16" x14ac:dyDescent="0.25">
      <c r="A46" s="17"/>
      <c r="B46" s="64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4"/>
    </row>
    <row r="47" spans="1:16" x14ac:dyDescent="0.25">
      <c r="A47" s="16" t="s">
        <v>158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</row>
    <row r="48" spans="1:16" x14ac:dyDescent="0.25">
      <c r="A48" s="17" t="s">
        <v>99</v>
      </c>
      <c r="B48" s="64"/>
      <c r="C48" s="64"/>
      <c r="D48" s="65">
        <v>0</v>
      </c>
      <c r="E48" s="65">
        <f>D52</f>
        <v>0</v>
      </c>
      <c r="F48" s="65">
        <f t="shared" ref="F48:M48" si="12">E52</f>
        <v>0</v>
      </c>
      <c r="G48" s="65">
        <f t="shared" si="12"/>
        <v>0</v>
      </c>
      <c r="H48" s="65">
        <f t="shared" si="12"/>
        <v>0</v>
      </c>
      <c r="I48" s="65">
        <f t="shared" si="12"/>
        <v>0</v>
      </c>
      <c r="J48" s="65">
        <f t="shared" si="12"/>
        <v>0</v>
      </c>
      <c r="K48" s="65">
        <f t="shared" si="12"/>
        <v>0</v>
      </c>
      <c r="L48" s="65">
        <f t="shared" si="12"/>
        <v>0</v>
      </c>
      <c r="M48" s="65">
        <f t="shared" si="12"/>
        <v>0</v>
      </c>
      <c r="N48" s="65">
        <f>M52</f>
        <v>0</v>
      </c>
      <c r="O48" s="65">
        <f>N52</f>
        <v>0</v>
      </c>
      <c r="P48" s="64"/>
    </row>
    <row r="49" spans="1:16" x14ac:dyDescent="0.25">
      <c r="A49" s="17" t="s">
        <v>154</v>
      </c>
      <c r="B49" s="64"/>
      <c r="C49" s="64"/>
      <c r="D49" s="65">
        <f>+Overheads!D12</f>
        <v>0</v>
      </c>
      <c r="E49" s="65">
        <f>+Overheads!E12</f>
        <v>0</v>
      </c>
      <c r="F49" s="65">
        <f>+Overheads!F12</f>
        <v>0</v>
      </c>
      <c r="G49" s="65">
        <f>+Overheads!G12</f>
        <v>0</v>
      </c>
      <c r="H49" s="65">
        <f>+Overheads!H12</f>
        <v>0</v>
      </c>
      <c r="I49" s="65">
        <f>+Overheads!I12</f>
        <v>0</v>
      </c>
      <c r="J49" s="65">
        <f>+Overheads!J12</f>
        <v>0</v>
      </c>
      <c r="K49" s="65">
        <f>+Overheads!K12</f>
        <v>0</v>
      </c>
      <c r="L49" s="65">
        <f>+Overheads!L12</f>
        <v>0</v>
      </c>
      <c r="M49" s="65">
        <f>+Overheads!M12</f>
        <v>0</v>
      </c>
      <c r="N49" s="65">
        <f>+Overheads!N12</f>
        <v>0</v>
      </c>
      <c r="O49" s="65">
        <f>+Overheads!O12</f>
        <v>0</v>
      </c>
      <c r="P49" s="64"/>
    </row>
    <row r="50" spans="1:16" x14ac:dyDescent="0.25">
      <c r="A50" s="17" t="s">
        <v>100</v>
      </c>
      <c r="B50" s="64"/>
      <c r="C50" s="64"/>
      <c r="D50" s="65">
        <f>D49*Payments!$C$36</f>
        <v>0</v>
      </c>
      <c r="E50" s="65">
        <f>E49*Payments!$C$36</f>
        <v>0</v>
      </c>
      <c r="F50" s="65">
        <f>F49*Payments!$C$36</f>
        <v>0</v>
      </c>
      <c r="G50" s="65">
        <f>G49*Payments!$C$36</f>
        <v>0</v>
      </c>
      <c r="H50" s="65">
        <f>H49*Payments!$C$36</f>
        <v>0</v>
      </c>
      <c r="I50" s="65">
        <f>I49*Payments!$C$36</f>
        <v>0</v>
      </c>
      <c r="J50" s="65">
        <f>J49*Payments!$C$36</f>
        <v>0</v>
      </c>
      <c r="K50" s="65">
        <f>K49*Payments!$C$36</f>
        <v>0</v>
      </c>
      <c r="L50" s="65">
        <f>L49*Payments!$C$36</f>
        <v>0</v>
      </c>
      <c r="M50" s="65">
        <f>M49*Payments!$C$36</f>
        <v>0</v>
      </c>
      <c r="N50" s="65">
        <f>N49*Payments!$C$36</f>
        <v>0</v>
      </c>
      <c r="O50" s="65">
        <f>O49*Payments!$C$36</f>
        <v>0</v>
      </c>
      <c r="P50" s="64"/>
    </row>
    <row r="51" spans="1:16" x14ac:dyDescent="0.25">
      <c r="A51" s="17" t="s">
        <v>155</v>
      </c>
      <c r="B51" s="64"/>
      <c r="C51" s="64"/>
      <c r="D51" s="65">
        <f>-Payments!D51*(1+Payments!$C36)</f>
        <v>0</v>
      </c>
      <c r="E51" s="65">
        <f>-Payments!E51*(1+Payments!$C36)</f>
        <v>0</v>
      </c>
      <c r="F51" s="65">
        <f>-Payments!F51*(1+Payments!$C36)</f>
        <v>0</v>
      </c>
      <c r="G51" s="65">
        <f>-Payments!G51*(1+Payments!$C36)</f>
        <v>0</v>
      </c>
      <c r="H51" s="65">
        <f>-Payments!H51*(1+Payments!$C36)</f>
        <v>0</v>
      </c>
      <c r="I51" s="65">
        <f>-Payments!I51*(1+Payments!$C36)</f>
        <v>0</v>
      </c>
      <c r="J51" s="65">
        <f>-Payments!J51*(1+Payments!$C36)</f>
        <v>0</v>
      </c>
      <c r="K51" s="65">
        <f>-Payments!K51*(1+Payments!$C36)</f>
        <v>0</v>
      </c>
      <c r="L51" s="65">
        <f>-Payments!L51*(1+Payments!$C36)</f>
        <v>0</v>
      </c>
      <c r="M51" s="65">
        <f>-Payments!M51*(1+Payments!$C36)</f>
        <v>0</v>
      </c>
      <c r="N51" s="65">
        <f>-Payments!N51*(1+Payments!$C36)</f>
        <v>0</v>
      </c>
      <c r="O51" s="65">
        <f>-Payments!O51*(1+Payments!$C36)</f>
        <v>0</v>
      </c>
      <c r="P51" s="64"/>
    </row>
    <row r="52" spans="1:16" x14ac:dyDescent="0.25">
      <c r="A52" s="17" t="s">
        <v>102</v>
      </c>
      <c r="B52" s="64"/>
      <c r="C52" s="64"/>
      <c r="D52" s="66">
        <f>SUM(D48:D51)</f>
        <v>0</v>
      </c>
      <c r="E52" s="66">
        <f>SUM(E48:E51)</f>
        <v>0</v>
      </c>
      <c r="F52" s="66">
        <f t="shared" ref="F52:M52" si="13">SUM(F48:F51)</f>
        <v>0</v>
      </c>
      <c r="G52" s="66">
        <f t="shared" si="13"/>
        <v>0</v>
      </c>
      <c r="H52" s="66">
        <f t="shared" si="13"/>
        <v>0</v>
      </c>
      <c r="I52" s="66">
        <f t="shared" si="13"/>
        <v>0</v>
      </c>
      <c r="J52" s="66">
        <f t="shared" si="13"/>
        <v>0</v>
      </c>
      <c r="K52" s="66">
        <f t="shared" si="13"/>
        <v>0</v>
      </c>
      <c r="L52" s="66">
        <f t="shared" si="13"/>
        <v>0</v>
      </c>
      <c r="M52" s="66">
        <f t="shared" si="13"/>
        <v>0</v>
      </c>
      <c r="N52" s="66">
        <f>SUM(N48:N51)</f>
        <v>0</v>
      </c>
      <c r="O52" s="66">
        <f>SUM(O48:O51)</f>
        <v>0</v>
      </c>
      <c r="P52" s="64"/>
    </row>
    <row r="53" spans="1:16" x14ac:dyDescent="0.25">
      <c r="A53" s="17"/>
      <c r="B53" s="64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4"/>
    </row>
    <row r="54" spans="1:16" x14ac:dyDescent="0.25">
      <c r="A54" s="16" t="s">
        <v>159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1:16" x14ac:dyDescent="0.25">
      <c r="A55" s="17" t="s">
        <v>99</v>
      </c>
      <c r="B55" s="64"/>
      <c r="C55" s="64"/>
      <c r="D55" s="65">
        <v>0</v>
      </c>
      <c r="E55" s="65">
        <f>D59</f>
        <v>0</v>
      </c>
      <c r="F55" s="65">
        <f t="shared" ref="F55:M55" si="14">E59</f>
        <v>0</v>
      </c>
      <c r="G55" s="65">
        <f t="shared" si="14"/>
        <v>0</v>
      </c>
      <c r="H55" s="65">
        <f t="shared" si="14"/>
        <v>0</v>
      </c>
      <c r="I55" s="65">
        <f t="shared" si="14"/>
        <v>0</v>
      </c>
      <c r="J55" s="65">
        <f t="shared" si="14"/>
        <v>0</v>
      </c>
      <c r="K55" s="65">
        <f t="shared" si="14"/>
        <v>0</v>
      </c>
      <c r="L55" s="65">
        <f t="shared" si="14"/>
        <v>0</v>
      </c>
      <c r="M55" s="65">
        <f t="shared" si="14"/>
        <v>0</v>
      </c>
      <c r="N55" s="65">
        <f>M59</f>
        <v>0</v>
      </c>
      <c r="O55" s="65">
        <f>N59</f>
        <v>0</v>
      </c>
      <c r="P55" s="64"/>
    </row>
    <row r="56" spans="1:16" x14ac:dyDescent="0.25">
      <c r="A56" s="17" t="s">
        <v>154</v>
      </c>
      <c r="B56" s="64"/>
      <c r="C56" s="64"/>
      <c r="D56" s="65">
        <f>+Overheads!D13</f>
        <v>0</v>
      </c>
      <c r="E56" s="65">
        <f>+Overheads!E13</f>
        <v>0</v>
      </c>
      <c r="F56" s="65">
        <f>+Overheads!F13</f>
        <v>0</v>
      </c>
      <c r="G56" s="65">
        <f>+Overheads!G13</f>
        <v>0</v>
      </c>
      <c r="H56" s="65">
        <f>+Overheads!H13</f>
        <v>0</v>
      </c>
      <c r="I56" s="65">
        <f>+Overheads!I13</f>
        <v>0</v>
      </c>
      <c r="J56" s="65">
        <f>+Overheads!J13</f>
        <v>0</v>
      </c>
      <c r="K56" s="65">
        <f>+Overheads!K13</f>
        <v>0</v>
      </c>
      <c r="L56" s="65">
        <f>+Overheads!L13</f>
        <v>0</v>
      </c>
      <c r="M56" s="65">
        <f>+Overheads!M13</f>
        <v>0</v>
      </c>
      <c r="N56" s="65">
        <f>+Overheads!N13</f>
        <v>0</v>
      </c>
      <c r="O56" s="65">
        <f>+Overheads!O13</f>
        <v>0</v>
      </c>
      <c r="P56" s="64"/>
    </row>
    <row r="57" spans="1:16" x14ac:dyDescent="0.25">
      <c r="A57" s="17" t="s">
        <v>100</v>
      </c>
      <c r="B57" s="64"/>
      <c r="C57" s="64"/>
      <c r="D57" s="65">
        <f>D56*Payments!$C$37</f>
        <v>0</v>
      </c>
      <c r="E57" s="65">
        <f>E56*Payments!$C$37</f>
        <v>0</v>
      </c>
      <c r="F57" s="65">
        <f>F56*Payments!$C$37</f>
        <v>0</v>
      </c>
      <c r="G57" s="65">
        <f>G56*Payments!$C$37</f>
        <v>0</v>
      </c>
      <c r="H57" s="65">
        <f>H56*Payments!$C$37</f>
        <v>0</v>
      </c>
      <c r="I57" s="65">
        <f>I56*Payments!$C$37</f>
        <v>0</v>
      </c>
      <c r="J57" s="65">
        <f>J56*Payments!$C$37</f>
        <v>0</v>
      </c>
      <c r="K57" s="65">
        <f>K56*Payments!$C$37</f>
        <v>0</v>
      </c>
      <c r="L57" s="65">
        <f>L56*Payments!$C$37</f>
        <v>0</v>
      </c>
      <c r="M57" s="65">
        <f>M56*Payments!$C$37</f>
        <v>0</v>
      </c>
      <c r="N57" s="65">
        <f>N56*Payments!$C$37</f>
        <v>0</v>
      </c>
      <c r="O57" s="65">
        <f>O56*Payments!$C$37</f>
        <v>0</v>
      </c>
      <c r="P57" s="64"/>
    </row>
    <row r="58" spans="1:16" x14ac:dyDescent="0.25">
      <c r="A58" s="17" t="s">
        <v>155</v>
      </c>
      <c r="B58" s="64"/>
      <c r="C58" s="64"/>
      <c r="D58" s="65">
        <f>-Payments!D52*(1+Payments!$C37)</f>
        <v>0</v>
      </c>
      <c r="E58" s="65">
        <f>-Payments!E52*(1+Payments!$C37)</f>
        <v>0</v>
      </c>
      <c r="F58" s="65">
        <f>-Payments!F52*(1+Payments!$C37)</f>
        <v>0</v>
      </c>
      <c r="G58" s="65">
        <f>-Payments!G52*(1+Payments!$C37)</f>
        <v>0</v>
      </c>
      <c r="H58" s="65">
        <f>-Payments!H52*(1+Payments!$C37)</f>
        <v>0</v>
      </c>
      <c r="I58" s="65">
        <f>-Payments!I52*(1+Payments!$C37)</f>
        <v>0</v>
      </c>
      <c r="J58" s="65">
        <f>-Payments!J52*(1+Payments!$C37)</f>
        <v>0</v>
      </c>
      <c r="K58" s="65">
        <f>-Payments!K52*(1+Payments!$C37)</f>
        <v>0</v>
      </c>
      <c r="L58" s="65">
        <f>-Payments!L52*(1+Payments!$C37)</f>
        <v>0</v>
      </c>
      <c r="M58" s="65">
        <f>-Payments!M52*(1+Payments!$C37)</f>
        <v>0</v>
      </c>
      <c r="N58" s="65">
        <f>-Payments!P52*(1+Payments!$C37)</f>
        <v>0</v>
      </c>
      <c r="O58" s="65">
        <f>-Payments!Q52*(1+Payments!$C37)</f>
        <v>0</v>
      </c>
      <c r="P58" s="64"/>
    </row>
    <row r="59" spans="1:16" x14ac:dyDescent="0.25">
      <c r="A59" s="17" t="s">
        <v>102</v>
      </c>
      <c r="B59" s="64"/>
      <c r="C59" s="64"/>
      <c r="D59" s="66">
        <f>SUM(D55:D58)</f>
        <v>0</v>
      </c>
      <c r="E59" s="66">
        <f>SUM(E55:E58)</f>
        <v>0</v>
      </c>
      <c r="F59" s="66">
        <f t="shared" ref="F59:M59" si="15">SUM(F55:F58)</f>
        <v>0</v>
      </c>
      <c r="G59" s="66">
        <f t="shared" si="15"/>
        <v>0</v>
      </c>
      <c r="H59" s="66">
        <f t="shared" si="15"/>
        <v>0</v>
      </c>
      <c r="I59" s="66">
        <f t="shared" si="15"/>
        <v>0</v>
      </c>
      <c r="J59" s="66">
        <f t="shared" si="15"/>
        <v>0</v>
      </c>
      <c r="K59" s="66">
        <f t="shared" si="15"/>
        <v>0</v>
      </c>
      <c r="L59" s="66">
        <f t="shared" si="15"/>
        <v>0</v>
      </c>
      <c r="M59" s="66">
        <f t="shared" si="15"/>
        <v>0</v>
      </c>
      <c r="N59" s="66">
        <f>SUM(N55:N58)</f>
        <v>0</v>
      </c>
      <c r="O59" s="66">
        <f>SUM(O55:O58)</f>
        <v>0</v>
      </c>
      <c r="P59" s="64"/>
    </row>
    <row r="60" spans="1:16" x14ac:dyDescent="0.25">
      <c r="A60" s="17"/>
      <c r="B60" s="64"/>
      <c r="C60" s="64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4"/>
    </row>
    <row r="61" spans="1:16" x14ac:dyDescent="0.25">
      <c r="A61" s="16" t="s">
        <v>165</v>
      </c>
      <c r="B61" s="64"/>
      <c r="C61" s="64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4"/>
    </row>
    <row r="62" spans="1:16" x14ac:dyDescent="0.25">
      <c r="A62" s="17" t="s">
        <v>99</v>
      </c>
      <c r="B62" s="64"/>
      <c r="C62" s="64"/>
      <c r="D62" s="65">
        <v>0</v>
      </c>
      <c r="E62" s="67">
        <f>D66</f>
        <v>0</v>
      </c>
      <c r="F62" s="67">
        <f t="shared" ref="F62:M62" si="16">E66</f>
        <v>0</v>
      </c>
      <c r="G62" s="67">
        <f t="shared" si="16"/>
        <v>0</v>
      </c>
      <c r="H62" s="67">
        <f t="shared" si="16"/>
        <v>0</v>
      </c>
      <c r="I62" s="67">
        <f t="shared" si="16"/>
        <v>0</v>
      </c>
      <c r="J62" s="67">
        <f t="shared" si="16"/>
        <v>0</v>
      </c>
      <c r="K62" s="67">
        <f t="shared" si="16"/>
        <v>0</v>
      </c>
      <c r="L62" s="67">
        <f t="shared" si="16"/>
        <v>0</v>
      </c>
      <c r="M62" s="67">
        <f t="shared" si="16"/>
        <v>0</v>
      </c>
      <c r="N62" s="67">
        <f>M66</f>
        <v>0</v>
      </c>
      <c r="O62" s="67">
        <f>N66</f>
        <v>0</v>
      </c>
      <c r="P62" s="64"/>
    </row>
    <row r="63" spans="1:16" x14ac:dyDescent="0.25">
      <c r="A63" s="17" t="s">
        <v>154</v>
      </c>
      <c r="B63" s="64"/>
      <c r="C63" s="64"/>
      <c r="D63" s="65">
        <f>+Overheads!D25</f>
        <v>0</v>
      </c>
      <c r="E63" s="65">
        <f>+Overheads!E25</f>
        <v>0</v>
      </c>
      <c r="F63" s="65">
        <f>+Overheads!F25</f>
        <v>0</v>
      </c>
      <c r="G63" s="65">
        <f>+Overheads!G25</f>
        <v>0</v>
      </c>
      <c r="H63" s="65">
        <f>+Overheads!H25</f>
        <v>0</v>
      </c>
      <c r="I63" s="65">
        <f>+Overheads!I25</f>
        <v>0</v>
      </c>
      <c r="J63" s="65">
        <f>+Overheads!J25</f>
        <v>0</v>
      </c>
      <c r="K63" s="65">
        <f>+Overheads!K25</f>
        <v>0</v>
      </c>
      <c r="L63" s="65">
        <f>+Overheads!L25</f>
        <v>0</v>
      </c>
      <c r="M63" s="65">
        <f>+Overheads!M25</f>
        <v>0</v>
      </c>
      <c r="N63" s="65">
        <f>+Overheads!N25</f>
        <v>0</v>
      </c>
      <c r="O63" s="65">
        <f>+Overheads!O25</f>
        <v>0</v>
      </c>
      <c r="P63" s="64"/>
    </row>
    <row r="64" spans="1:16" x14ac:dyDescent="0.25">
      <c r="A64" s="17" t="s">
        <v>100</v>
      </c>
      <c r="B64" s="64"/>
      <c r="C64" s="64"/>
      <c r="D64" s="65">
        <v>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  <c r="O64" s="65">
        <v>0</v>
      </c>
      <c r="P64" s="64"/>
    </row>
    <row r="65" spans="1:16" x14ac:dyDescent="0.25">
      <c r="A65" s="17" t="s">
        <v>155</v>
      </c>
      <c r="B65" s="64"/>
      <c r="C65" s="64"/>
      <c r="D65" s="65"/>
      <c r="E65" s="65">
        <f>-(E63+E64)*Payments!$C47-(D63+D64)*Payments!$D47</f>
        <v>0</v>
      </c>
      <c r="F65" s="65">
        <f>-(F63+F64)*Payments!$C47-(E63+E64)*Payments!$D47-('Creditors &amp; Payments'!D63+'Creditors &amp; Payments'!D64)*Payments!$E47</f>
        <v>0</v>
      </c>
      <c r="G65" s="65">
        <f>-(G63+G64)*Payments!$C47-(F63+F64)*Payments!$D47-('Creditors &amp; Payments'!E63+'Creditors &amp; Payments'!E64)*Payments!$E47-(D63+D64)*Payments!$F47</f>
        <v>0</v>
      </c>
      <c r="H65" s="65">
        <f>-(H63+H64)*Payments!$C47-(G63+G64)*Payments!$D47-('Creditors &amp; Payments'!F63+'Creditors &amp; Payments'!F64)*Payments!$E47-(E63+E64)*Payments!$F47</f>
        <v>0</v>
      </c>
      <c r="I65" s="65">
        <f>-(I63+I64)*Payments!$C47-(H63+H64)*Payments!$D47-('Creditors &amp; Payments'!G63+'Creditors &amp; Payments'!G64)*Payments!$E47-(F63+F64)*Payments!$F47</f>
        <v>0</v>
      </c>
      <c r="J65" s="65">
        <f>-(J63+J64)*Payments!$C47-(I63+I64)*Payments!$D47-('Creditors &amp; Payments'!H63+'Creditors &amp; Payments'!H64)*Payments!$E47-(G63+G64)*Payments!$F47</f>
        <v>0</v>
      </c>
      <c r="K65" s="65">
        <f>-(K63+K64)*Payments!$C47-(J63+J64)*Payments!$D47-('Creditors &amp; Payments'!I63+'Creditors &amp; Payments'!I64)*Payments!$E47-(H63+H64)*Payments!$F47</f>
        <v>0</v>
      </c>
      <c r="L65" s="65">
        <f>-(L63+L64)*Payments!$C47-(K63+K64)*Payments!$D47-('Creditors &amp; Payments'!J63+'Creditors &amp; Payments'!J64)*Payments!$E47-(I63+I64)*Payments!$F47</f>
        <v>0</v>
      </c>
      <c r="M65" s="65">
        <f>-(M63+M64)*Payments!$C47-(L63+L64)*Payments!$D47-('Creditors &amp; Payments'!K63+'Creditors &amp; Payments'!K64)*Payments!$E47-(J63+J64)*Payments!$F47</f>
        <v>0</v>
      </c>
      <c r="N65" s="65">
        <f>-(N63+N64)*Payments!$C47-(M63+M64)*Payments!$D47-('Creditors &amp; Payments'!L63+'Creditors &amp; Payments'!L64)*Payments!$E47-(K63+K64)*Payments!$F47</f>
        <v>0</v>
      </c>
      <c r="O65" s="65">
        <f>-(O63+O64)*Payments!$C47-(N63+N64)*Payments!$D47-('Creditors &amp; Payments'!M63+'Creditors &amp; Payments'!M64)*Payments!$E47-(L63+L64)*Payments!$F47</f>
        <v>0</v>
      </c>
      <c r="P65" s="64"/>
    </row>
    <row r="66" spans="1:16" x14ac:dyDescent="0.25">
      <c r="A66" s="17" t="s">
        <v>102</v>
      </c>
      <c r="B66" s="64"/>
      <c r="C66" s="64"/>
      <c r="D66" s="66">
        <f>SUM(D62:D65)</f>
        <v>0</v>
      </c>
      <c r="E66" s="66">
        <f>SUM(E62:E65)</f>
        <v>0</v>
      </c>
      <c r="F66" s="66">
        <f t="shared" ref="F66:M66" si="17">SUM(F62:F65)</f>
        <v>0</v>
      </c>
      <c r="G66" s="66">
        <f t="shared" si="17"/>
        <v>0</v>
      </c>
      <c r="H66" s="66">
        <f t="shared" si="17"/>
        <v>0</v>
      </c>
      <c r="I66" s="66">
        <f t="shared" si="17"/>
        <v>0</v>
      </c>
      <c r="J66" s="66">
        <f t="shared" si="17"/>
        <v>0</v>
      </c>
      <c r="K66" s="66">
        <f t="shared" si="17"/>
        <v>0</v>
      </c>
      <c r="L66" s="66">
        <f t="shared" si="17"/>
        <v>0</v>
      </c>
      <c r="M66" s="66">
        <f t="shared" si="17"/>
        <v>0</v>
      </c>
      <c r="N66" s="66">
        <f>SUM(N62:N65)</f>
        <v>0</v>
      </c>
      <c r="O66" s="66">
        <f>SUM(O62:O65)</f>
        <v>0</v>
      </c>
      <c r="P66" s="64"/>
    </row>
    <row r="67" spans="1:16" x14ac:dyDescent="0.25">
      <c r="A67" s="16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</row>
    <row r="68" spans="1:16" x14ac:dyDescent="0.25">
      <c r="A68" s="16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</row>
    <row r="69" spans="1:16" x14ac:dyDescent="0.25">
      <c r="A69" s="16" t="s">
        <v>173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</row>
    <row r="70" spans="1:16" x14ac:dyDescent="0.25">
      <c r="A70" s="18" t="s">
        <v>42</v>
      </c>
      <c r="B70" s="63"/>
      <c r="C70" s="63"/>
      <c r="D70" s="65">
        <f>-D11-D37-D58</f>
        <v>0</v>
      </c>
      <c r="E70" s="65">
        <f t="shared" ref="E70:O70" si="18">-E11-E37-E58</f>
        <v>0</v>
      </c>
      <c r="F70" s="65">
        <f t="shared" si="18"/>
        <v>0</v>
      </c>
      <c r="G70" s="65">
        <f t="shared" si="18"/>
        <v>0</v>
      </c>
      <c r="H70" s="65">
        <f t="shared" si="18"/>
        <v>0</v>
      </c>
      <c r="I70" s="65">
        <f t="shared" si="18"/>
        <v>0</v>
      </c>
      <c r="J70" s="65">
        <f t="shared" si="18"/>
        <v>0</v>
      </c>
      <c r="K70" s="65">
        <f t="shared" si="18"/>
        <v>0</v>
      </c>
      <c r="L70" s="65">
        <f t="shared" si="18"/>
        <v>0</v>
      </c>
      <c r="M70" s="65">
        <f t="shared" si="18"/>
        <v>0</v>
      </c>
      <c r="N70" s="65">
        <f t="shared" si="18"/>
        <v>0</v>
      </c>
      <c r="O70" s="65">
        <f t="shared" si="18"/>
        <v>0</v>
      </c>
      <c r="P70" s="63"/>
    </row>
    <row r="71" spans="1:16" x14ac:dyDescent="0.25">
      <c r="A71" s="18" t="s">
        <v>178</v>
      </c>
      <c r="B71" s="63"/>
      <c r="C71" s="63"/>
      <c r="D71" s="65">
        <f t="shared" ref="D71:N71" si="19">-D44-D51</f>
        <v>0</v>
      </c>
      <c r="E71" s="65">
        <f t="shared" si="19"/>
        <v>0</v>
      </c>
      <c r="F71" s="65">
        <f t="shared" si="19"/>
        <v>0</v>
      </c>
      <c r="G71" s="65">
        <f t="shared" si="19"/>
        <v>0</v>
      </c>
      <c r="H71" s="65">
        <f t="shared" si="19"/>
        <v>0</v>
      </c>
      <c r="I71" s="65">
        <f t="shared" si="19"/>
        <v>0</v>
      </c>
      <c r="J71" s="65">
        <f t="shared" si="19"/>
        <v>0</v>
      </c>
      <c r="K71" s="65">
        <f t="shared" si="19"/>
        <v>0</v>
      </c>
      <c r="L71" s="65">
        <f t="shared" si="19"/>
        <v>0</v>
      </c>
      <c r="M71" s="65">
        <f t="shared" si="19"/>
        <v>0</v>
      </c>
      <c r="N71" s="65">
        <f t="shared" si="19"/>
        <v>0</v>
      </c>
      <c r="O71" s="65">
        <f>-O44-O51</f>
        <v>0</v>
      </c>
      <c r="P71" s="63"/>
    </row>
    <row r="72" spans="1:16" x14ac:dyDescent="0.25">
      <c r="A72" s="18" t="s">
        <v>37</v>
      </c>
      <c r="B72" s="63"/>
      <c r="C72" s="63"/>
      <c r="D72" s="65">
        <f>-D23</f>
        <v>0</v>
      </c>
      <c r="E72" s="65">
        <f>-E23</f>
        <v>0</v>
      </c>
      <c r="F72" s="65">
        <f t="shared" ref="F72:M72" si="20">-F23</f>
        <v>0</v>
      </c>
      <c r="G72" s="65">
        <f t="shared" si="20"/>
        <v>0</v>
      </c>
      <c r="H72" s="65">
        <f t="shared" si="20"/>
        <v>0</v>
      </c>
      <c r="I72" s="65">
        <f t="shared" si="20"/>
        <v>0</v>
      </c>
      <c r="J72" s="65">
        <f t="shared" si="20"/>
        <v>0</v>
      </c>
      <c r="K72" s="65">
        <f t="shared" si="20"/>
        <v>0</v>
      </c>
      <c r="L72" s="65">
        <f t="shared" si="20"/>
        <v>0</v>
      </c>
      <c r="M72" s="65">
        <f t="shared" si="20"/>
        <v>0</v>
      </c>
      <c r="N72" s="65">
        <f>-N23</f>
        <v>0</v>
      </c>
      <c r="O72" s="65">
        <f>-O23</f>
        <v>0</v>
      </c>
      <c r="P72" s="63"/>
    </row>
    <row r="73" spans="1:16" x14ac:dyDescent="0.25">
      <c r="A73" s="18" t="s">
        <v>36</v>
      </c>
      <c r="B73" s="63"/>
      <c r="C73" s="63"/>
      <c r="D73" s="65">
        <f>-D30</f>
        <v>0</v>
      </c>
      <c r="E73" s="65">
        <f>-E30</f>
        <v>0</v>
      </c>
      <c r="F73" s="65">
        <f t="shared" ref="F73:M73" si="21">-F30</f>
        <v>0</v>
      </c>
      <c r="G73" s="65">
        <f t="shared" si="21"/>
        <v>0</v>
      </c>
      <c r="H73" s="65">
        <f t="shared" si="21"/>
        <v>0</v>
      </c>
      <c r="I73" s="65">
        <f t="shared" si="21"/>
        <v>0</v>
      </c>
      <c r="J73" s="65">
        <f t="shared" si="21"/>
        <v>0</v>
      </c>
      <c r="K73" s="65">
        <f t="shared" si="21"/>
        <v>0</v>
      </c>
      <c r="L73" s="65">
        <f t="shared" si="21"/>
        <v>0</v>
      </c>
      <c r="M73" s="65">
        <f t="shared" si="21"/>
        <v>0</v>
      </c>
      <c r="N73" s="65">
        <f>-N30</f>
        <v>0</v>
      </c>
      <c r="O73" s="65">
        <f>-O30</f>
        <v>0</v>
      </c>
      <c r="P73" s="63"/>
    </row>
    <row r="74" spans="1:16" x14ac:dyDescent="0.25">
      <c r="A74" s="17" t="s">
        <v>164</v>
      </c>
      <c r="B74" s="63"/>
      <c r="C74" s="63"/>
      <c r="D74" s="65">
        <f>-D65</f>
        <v>0</v>
      </c>
      <c r="E74" s="65">
        <f>-E65</f>
        <v>0</v>
      </c>
      <c r="F74" s="65">
        <f t="shared" ref="F74:M74" si="22">-F65</f>
        <v>0</v>
      </c>
      <c r="G74" s="65">
        <f t="shared" si="22"/>
        <v>0</v>
      </c>
      <c r="H74" s="65">
        <f t="shared" si="22"/>
        <v>0</v>
      </c>
      <c r="I74" s="65">
        <f t="shared" si="22"/>
        <v>0</v>
      </c>
      <c r="J74" s="65">
        <f t="shared" si="22"/>
        <v>0</v>
      </c>
      <c r="K74" s="65">
        <f t="shared" si="22"/>
        <v>0</v>
      </c>
      <c r="L74" s="65">
        <f t="shared" si="22"/>
        <v>0</v>
      </c>
      <c r="M74" s="65">
        <f t="shared" si="22"/>
        <v>0</v>
      </c>
      <c r="N74" s="65">
        <f>-N65</f>
        <v>0</v>
      </c>
      <c r="O74" s="65">
        <f>-O65</f>
        <v>0</v>
      </c>
      <c r="P74" s="63"/>
    </row>
    <row r="75" spans="1:16" x14ac:dyDescent="0.25">
      <c r="A75" s="17" t="s">
        <v>177</v>
      </c>
      <c r="B75" s="63"/>
      <c r="C75" s="63"/>
      <c r="D75" s="65">
        <f>-D16</f>
        <v>0</v>
      </c>
      <c r="E75" s="65">
        <f>-E16</f>
        <v>0</v>
      </c>
      <c r="F75" s="65">
        <f t="shared" ref="F75:M75" si="23">-F16</f>
        <v>0</v>
      </c>
      <c r="G75" s="65">
        <f t="shared" si="23"/>
        <v>0</v>
      </c>
      <c r="H75" s="65">
        <f t="shared" si="23"/>
        <v>0</v>
      </c>
      <c r="I75" s="65">
        <f t="shared" si="23"/>
        <v>0</v>
      </c>
      <c r="J75" s="65">
        <f t="shared" si="23"/>
        <v>0</v>
      </c>
      <c r="K75" s="65">
        <f t="shared" si="23"/>
        <v>0</v>
      </c>
      <c r="L75" s="65">
        <f t="shared" si="23"/>
        <v>0</v>
      </c>
      <c r="M75" s="65">
        <f t="shared" si="23"/>
        <v>0</v>
      </c>
      <c r="N75" s="65">
        <f>-N16</f>
        <v>0</v>
      </c>
      <c r="O75" s="65">
        <f>-O16</f>
        <v>0</v>
      </c>
      <c r="P75" s="63"/>
    </row>
    <row r="76" spans="1:16" x14ac:dyDescent="0.25">
      <c r="A76" s="16"/>
      <c r="B76" s="63"/>
      <c r="C76" s="63"/>
      <c r="D76" s="66">
        <f>SUM(D70:D75)</f>
        <v>0</v>
      </c>
      <c r="E76" s="66">
        <f>SUM(E70:E75)</f>
        <v>0</v>
      </c>
      <c r="F76" s="66">
        <f t="shared" ref="F76:M76" si="24">SUM(F70:F75)</f>
        <v>0</v>
      </c>
      <c r="G76" s="66">
        <f t="shared" si="24"/>
        <v>0</v>
      </c>
      <c r="H76" s="66">
        <f t="shared" si="24"/>
        <v>0</v>
      </c>
      <c r="I76" s="66">
        <f t="shared" si="24"/>
        <v>0</v>
      </c>
      <c r="J76" s="66">
        <f t="shared" si="24"/>
        <v>0</v>
      </c>
      <c r="K76" s="66">
        <f t="shared" si="24"/>
        <v>0</v>
      </c>
      <c r="L76" s="66">
        <f t="shared" si="24"/>
        <v>0</v>
      </c>
      <c r="M76" s="66">
        <f t="shared" si="24"/>
        <v>0</v>
      </c>
      <c r="N76" s="66">
        <f>SUM(N70:N75)</f>
        <v>0</v>
      </c>
      <c r="O76" s="66">
        <f>SUM(O70:O75)</f>
        <v>0</v>
      </c>
      <c r="P76" s="63"/>
    </row>
    <row r="77" spans="1:16" x14ac:dyDescent="0.25">
      <c r="A77" s="16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</row>
    <row r="78" spans="1:16" x14ac:dyDescent="0.25">
      <c r="A78" s="16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</row>
    <row r="79" spans="1:16" x14ac:dyDescent="0.25">
      <c r="A79" s="2" t="s">
        <v>174</v>
      </c>
      <c r="B79" s="63"/>
      <c r="C79" s="63"/>
      <c r="D79" s="66">
        <f>D22+D29+D36+D43+D50+D57+D64</f>
        <v>0</v>
      </c>
      <c r="E79" s="66">
        <f t="shared" ref="E79:M79" si="25">E22+E29+E36+E43+E50+E57+E64</f>
        <v>0</v>
      </c>
      <c r="F79" s="66">
        <f t="shared" si="25"/>
        <v>0</v>
      </c>
      <c r="G79" s="66">
        <f t="shared" si="25"/>
        <v>0</v>
      </c>
      <c r="H79" s="66">
        <f t="shared" si="25"/>
        <v>0</v>
      </c>
      <c r="I79" s="66">
        <f t="shared" si="25"/>
        <v>0</v>
      </c>
      <c r="J79" s="66">
        <f t="shared" si="25"/>
        <v>0</v>
      </c>
      <c r="K79" s="66">
        <f t="shared" si="25"/>
        <v>0</v>
      </c>
      <c r="L79" s="66">
        <f t="shared" si="25"/>
        <v>0</v>
      </c>
      <c r="M79" s="66">
        <f t="shared" si="25"/>
        <v>0</v>
      </c>
      <c r="N79" s="66">
        <f>N22+N29+N36+N43+N50+N57+N64</f>
        <v>0</v>
      </c>
      <c r="O79" s="66">
        <f>O22+O29+O36+O43+O50+O57+O64</f>
        <v>0</v>
      </c>
      <c r="P79" s="63"/>
    </row>
    <row r="80" spans="1:16" x14ac:dyDescent="0.25"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</row>
    <row r="81" spans="1:16" x14ac:dyDescent="0.25">
      <c r="A81" s="2" t="s">
        <v>175</v>
      </c>
      <c r="B81" s="63"/>
      <c r="C81" s="63"/>
      <c r="D81" s="66">
        <f>D12+D17+D24+D31+D38+D45+D52+D59+D66</f>
        <v>0</v>
      </c>
      <c r="E81" s="66">
        <f t="shared" ref="E81:M81" si="26">E12+E17+E24+E31+E38+E45+E52+E59+E66</f>
        <v>0</v>
      </c>
      <c r="F81" s="66">
        <f t="shared" si="26"/>
        <v>0</v>
      </c>
      <c r="G81" s="66">
        <f t="shared" si="26"/>
        <v>0</v>
      </c>
      <c r="H81" s="66">
        <f t="shared" si="26"/>
        <v>0</v>
      </c>
      <c r="I81" s="66">
        <f t="shared" si="26"/>
        <v>0</v>
      </c>
      <c r="J81" s="66">
        <f t="shared" si="26"/>
        <v>0</v>
      </c>
      <c r="K81" s="66">
        <f t="shared" si="26"/>
        <v>0</v>
      </c>
      <c r="L81" s="66">
        <f t="shared" si="26"/>
        <v>0</v>
      </c>
      <c r="M81" s="66">
        <f t="shared" si="26"/>
        <v>0</v>
      </c>
      <c r="N81" s="66">
        <f>N12+N17+N24+N31+N38+N45+N52+N59+N66</f>
        <v>0</v>
      </c>
      <c r="O81" s="66">
        <f>O12+O17+O24+O31+O38+O45+O52+O59+O66</f>
        <v>0</v>
      </c>
      <c r="P81" s="63"/>
    </row>
    <row r="82" spans="1:16" x14ac:dyDescent="0.25"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</row>
    <row r="83" spans="1:16" s="147" customFormat="1" x14ac:dyDescent="0.25">
      <c r="A83" s="144" t="s">
        <v>176</v>
      </c>
      <c r="B83" s="145"/>
      <c r="C83" s="145"/>
      <c r="D83" s="146">
        <f>Payments!C18+Payments!C27+'Cost of Sales'!D14+'Cost of Sales'!D21+SUM(Overheads!D11:D22)+Overheads!D25+Overheads!D24</f>
        <v>0</v>
      </c>
      <c r="E83" s="146">
        <f>Payments!D18+Payments!D27+'Cost of Sales'!E14+'Cost of Sales'!E21+SUM(Overheads!E11:E22)+Overheads!E25+Overheads!E24</f>
        <v>0</v>
      </c>
      <c r="F83" s="146">
        <f>Payments!E18+Payments!E27+'Cost of Sales'!F14+'Cost of Sales'!F21+SUM(Overheads!F11:F22)+Overheads!F25+Overheads!F24</f>
        <v>0</v>
      </c>
      <c r="G83" s="146">
        <f>Payments!F18+Payments!F27+'Cost of Sales'!G14+'Cost of Sales'!G21+SUM(Overheads!G11:G22)+Overheads!G25+Overheads!G24</f>
        <v>0</v>
      </c>
      <c r="H83" s="146">
        <f>Payments!G18+Payments!G27+'Cost of Sales'!H14+'Cost of Sales'!H21+SUM(Overheads!H11:H22)+Overheads!H25+Overheads!H24</f>
        <v>0</v>
      </c>
      <c r="I83" s="146">
        <f>Payments!H18+Payments!H27+'Cost of Sales'!I14+'Cost of Sales'!I21+SUM(Overheads!I11:I22)+Overheads!I25+Overheads!I24</f>
        <v>0</v>
      </c>
      <c r="J83" s="146">
        <f>Payments!I18+Payments!I27+'Cost of Sales'!J14+'Cost of Sales'!J21+SUM(Overheads!J11:J22)+Overheads!J25+Overheads!J24</f>
        <v>0</v>
      </c>
      <c r="K83" s="146">
        <f>Payments!J18+Payments!J27+'Cost of Sales'!K14+'Cost of Sales'!K21+SUM(Overheads!K11:K22)+Overheads!K25+Overheads!K24</f>
        <v>0</v>
      </c>
      <c r="L83" s="146">
        <f>Payments!K18+Payments!K27+'Cost of Sales'!L14+'Cost of Sales'!L21+SUM(Overheads!L11:L22)+Overheads!L25+Overheads!L24</f>
        <v>0</v>
      </c>
      <c r="M83" s="146">
        <f>Payments!L18+Payments!L27+'Cost of Sales'!M14+'Cost of Sales'!M21+SUM(Overheads!M11:M22)+Overheads!M25+Overheads!M24</f>
        <v>0</v>
      </c>
      <c r="N83" s="146">
        <f>Payments!M18+Payments!M27+'Cost of Sales'!N14+'Cost of Sales'!N21+SUM(Overheads!N11:N22)+Overheads!N25+Overheads!N24</f>
        <v>0</v>
      </c>
      <c r="O83" s="146">
        <f>Payments!N18+Payments!N27+'Cost of Sales'!O14+'Cost of Sales'!O21+SUM(Overheads!O11:O22)+Overheads!O25+Overheads!O24</f>
        <v>0</v>
      </c>
      <c r="P83" s="145"/>
    </row>
    <row r="84" spans="1:16" x14ac:dyDescent="0.25">
      <c r="A84" s="16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</row>
    <row r="85" spans="1:16" x14ac:dyDescent="0.25">
      <c r="A85" s="16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</row>
    <row r="86" spans="1:16" x14ac:dyDescent="0.25">
      <c r="A86" s="2" t="s">
        <v>143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1:16" x14ac:dyDescent="0.25">
      <c r="A87" s="17" t="s">
        <v>99</v>
      </c>
      <c r="B87" s="20"/>
      <c r="C87" s="20"/>
      <c r="D87" s="25">
        <f>-Actuals!C64</f>
        <v>0</v>
      </c>
      <c r="E87" s="25">
        <f>D90</f>
        <v>0</v>
      </c>
      <c r="F87" s="25">
        <f t="shared" ref="F87:M87" si="27">E90</f>
        <v>0</v>
      </c>
      <c r="G87" s="25">
        <f t="shared" si="27"/>
        <v>0</v>
      </c>
      <c r="H87" s="25">
        <f t="shared" si="27"/>
        <v>0</v>
      </c>
      <c r="I87" s="25">
        <f t="shared" si="27"/>
        <v>0</v>
      </c>
      <c r="J87" s="25">
        <f t="shared" si="27"/>
        <v>0</v>
      </c>
      <c r="K87" s="25">
        <f t="shared" si="27"/>
        <v>0</v>
      </c>
      <c r="L87" s="25">
        <f t="shared" si="27"/>
        <v>0</v>
      </c>
      <c r="M87" s="25">
        <f t="shared" si="27"/>
        <v>0</v>
      </c>
      <c r="N87" s="25">
        <f>M90</f>
        <v>0</v>
      </c>
      <c r="O87" s="25">
        <f>N90</f>
        <v>0</v>
      </c>
      <c r="P87" s="20"/>
    </row>
    <row r="88" spans="1:16" x14ac:dyDescent="0.25">
      <c r="A88" t="s">
        <v>145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0"/>
    </row>
    <row r="89" spans="1:16" x14ac:dyDescent="0.25">
      <c r="A89" s="17" t="s">
        <v>146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0"/>
    </row>
    <row r="90" spans="1:16" x14ac:dyDescent="0.25">
      <c r="A90" s="17" t="s">
        <v>102</v>
      </c>
      <c r="D90" s="27">
        <f>SUM(D87:D89)</f>
        <v>0</v>
      </c>
      <c r="E90" s="27">
        <f>SUM(E87:E89)</f>
        <v>0</v>
      </c>
      <c r="F90" s="27">
        <f t="shared" ref="F90:M90" si="28">SUM(F87:F89)</f>
        <v>0</v>
      </c>
      <c r="G90" s="27">
        <f t="shared" si="28"/>
        <v>0</v>
      </c>
      <c r="H90" s="27">
        <f t="shared" si="28"/>
        <v>0</v>
      </c>
      <c r="I90" s="27">
        <f t="shared" si="28"/>
        <v>0</v>
      </c>
      <c r="J90" s="27">
        <f t="shared" si="28"/>
        <v>0</v>
      </c>
      <c r="K90" s="27">
        <f t="shared" si="28"/>
        <v>0</v>
      </c>
      <c r="L90" s="27">
        <f t="shared" si="28"/>
        <v>0</v>
      </c>
      <c r="M90" s="27">
        <f t="shared" si="28"/>
        <v>0</v>
      </c>
      <c r="N90" s="27">
        <f>SUM(N87:N89)</f>
        <v>0</v>
      </c>
      <c r="O90" s="27">
        <f>SUM(O87:O89)</f>
        <v>0</v>
      </c>
      <c r="P90" s="20"/>
    </row>
    <row r="91" spans="1:16" x14ac:dyDescent="0.25">
      <c r="P91" s="20"/>
    </row>
    <row r="92" spans="1:16" x14ac:dyDescent="0.25">
      <c r="A92" t="s">
        <v>147</v>
      </c>
      <c r="D92" s="25">
        <f>D89*Payments!$C$33</f>
        <v>0</v>
      </c>
      <c r="E92" s="25">
        <f>E89*Payments!$C$33</f>
        <v>0</v>
      </c>
      <c r="F92" s="25">
        <f>F89*Payments!$C$33</f>
        <v>0</v>
      </c>
      <c r="G92" s="25">
        <f>G89*Payments!$C$33</f>
        <v>0</v>
      </c>
      <c r="H92" s="25">
        <f>H89*Payments!$C$33</f>
        <v>0</v>
      </c>
      <c r="I92" s="25">
        <f>I89*Payments!$C$33</f>
        <v>0</v>
      </c>
      <c r="J92" s="25">
        <f>J89*Payments!$C$33</f>
        <v>0</v>
      </c>
      <c r="K92" s="25">
        <f>K89*Payments!$C$33</f>
        <v>0</v>
      </c>
      <c r="L92" s="25">
        <f>L89*Payments!$C$33</f>
        <v>0</v>
      </c>
      <c r="M92" s="25">
        <f>M89*Payments!$C$33</f>
        <v>0</v>
      </c>
      <c r="N92" s="25">
        <f>N89*Payments!$C$33</f>
        <v>0</v>
      </c>
      <c r="O92" s="25">
        <f>O89*Payments!$C$33</f>
        <v>0</v>
      </c>
      <c r="P92" s="20"/>
    </row>
    <row r="93" spans="1:16" x14ac:dyDescent="0.25">
      <c r="A93" t="s">
        <v>148</v>
      </c>
      <c r="D93" s="27">
        <f>D89+D92</f>
        <v>0</v>
      </c>
      <c r="E93" s="27">
        <f t="shared" ref="E93:M93" si="29">E89+E92</f>
        <v>0</v>
      </c>
      <c r="F93" s="27">
        <f t="shared" si="29"/>
        <v>0</v>
      </c>
      <c r="G93" s="27">
        <f t="shared" si="29"/>
        <v>0</v>
      </c>
      <c r="H93" s="27">
        <f t="shared" si="29"/>
        <v>0</v>
      </c>
      <c r="I93" s="27">
        <f t="shared" si="29"/>
        <v>0</v>
      </c>
      <c r="J93" s="27">
        <f t="shared" si="29"/>
        <v>0</v>
      </c>
      <c r="K93" s="27">
        <f t="shared" si="29"/>
        <v>0</v>
      </c>
      <c r="L93" s="27">
        <f t="shared" si="29"/>
        <v>0</v>
      </c>
      <c r="M93" s="27">
        <f t="shared" si="29"/>
        <v>0</v>
      </c>
      <c r="N93" s="27">
        <f>N89+N92</f>
        <v>0</v>
      </c>
      <c r="O93" s="27">
        <f>O89+O92</f>
        <v>0</v>
      </c>
      <c r="P93" s="20"/>
    </row>
    <row r="94" spans="1:16" x14ac:dyDescent="0.25">
      <c r="P94" s="20"/>
    </row>
    <row r="95" spans="1:16" x14ac:dyDescent="0.25">
      <c r="P95" s="20"/>
    </row>
    <row r="96" spans="1:16" x14ac:dyDescent="0.25">
      <c r="P96" s="20"/>
    </row>
    <row r="97" spans="2:16" x14ac:dyDescent="0.25">
      <c r="P97" s="20"/>
    </row>
    <row r="98" spans="2:16" x14ac:dyDescent="0.25">
      <c r="P98" s="20"/>
    </row>
    <row r="99" spans="2:16" x14ac:dyDescent="0.25">
      <c r="P99" s="20"/>
    </row>
    <row r="100" spans="2:16" x14ac:dyDescent="0.25">
      <c r="P100" s="20"/>
    </row>
    <row r="101" spans="2:16" x14ac:dyDescent="0.25">
      <c r="P101" s="20"/>
    </row>
    <row r="102" spans="2:16" x14ac:dyDescent="0.25">
      <c r="P102" s="20"/>
    </row>
    <row r="103" spans="2:16" x14ac:dyDescent="0.25">
      <c r="P103" s="20"/>
    </row>
    <row r="104" spans="2:16" x14ac:dyDescent="0.25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</sheetData>
  <phoneticPr fontId="4" type="noConversion"/>
  <pageMargins left="0.75" right="0.75" top="0.74" bottom="0.74" header="0.5" footer="0.5"/>
  <pageSetup paperSize="9" scale="41" orientation="landscape" r:id="rId1"/>
  <headerFooter alignWithMargins="0">
    <oddFooter>&amp;L&amp;D&amp;RPage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CB261-8488-4651-93F3-272E58010C44}">
  <sheetPr>
    <tabColor indexed="13"/>
    <pageSetUpPr fitToPage="1"/>
  </sheetPr>
  <dimension ref="A1:P26"/>
  <sheetViews>
    <sheetView workbookViewId="0">
      <pane xSplit="1" ySplit="7" topLeftCell="B8" activePane="bottomRight" state="frozen"/>
      <selection activeCell="E14" sqref="E14"/>
      <selection pane="topRight" activeCell="E14" sqref="E14"/>
      <selection pane="bottomLeft" activeCell="E14" sqref="E14"/>
      <selection pane="bottomRight" activeCell="D11" sqref="D11"/>
    </sheetView>
  </sheetViews>
  <sheetFormatPr defaultRowHeight="13.2" x14ac:dyDescent="0.25"/>
  <cols>
    <col min="1" max="1" width="33.5546875" customWidth="1"/>
  </cols>
  <sheetData>
    <row r="1" spans="1:16" x14ac:dyDescent="0.25">
      <c r="A1" s="2" t="str">
        <f>Front!E10</f>
        <v>COMPANY</v>
      </c>
    </row>
    <row r="2" spans="1:16" x14ac:dyDescent="0.25">
      <c r="A2" s="2" t="str">
        <f>Front!E11</f>
        <v>FINANCIAL FORECASTS</v>
      </c>
    </row>
    <row r="3" spans="1:16" x14ac:dyDescent="0.25">
      <c r="A3" s="10" t="str">
        <f>Front!E13</f>
        <v>YYYY  Draft Budget</v>
      </c>
      <c r="B3" s="1"/>
    </row>
    <row r="4" spans="1:16" x14ac:dyDescent="0.25">
      <c r="A4" s="2" t="e">
        <f>Front!#REF!</f>
        <v>#REF!</v>
      </c>
    </row>
    <row r="5" spans="1:16" x14ac:dyDescent="0.25">
      <c r="A5" s="14"/>
      <c r="B5" s="11"/>
      <c r="C5" s="11"/>
      <c r="D5" s="11" t="s">
        <v>96</v>
      </c>
      <c r="E5" s="11" t="s">
        <v>97</v>
      </c>
      <c r="F5" s="11" t="s">
        <v>98</v>
      </c>
      <c r="G5" s="11" t="s">
        <v>213</v>
      </c>
      <c r="H5" s="11" t="s">
        <v>214</v>
      </c>
      <c r="I5" s="11" t="s">
        <v>215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2" t="s">
        <v>5</v>
      </c>
    </row>
    <row r="6" spans="1:16" x14ac:dyDescent="0.25">
      <c r="A6" s="15" t="s">
        <v>108</v>
      </c>
      <c r="B6" s="12"/>
      <c r="C6" s="12"/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</row>
    <row r="7" spans="1:16" x14ac:dyDescent="0.25">
      <c r="A7" s="15" t="s">
        <v>182</v>
      </c>
      <c r="B7" s="13"/>
      <c r="C7" s="13"/>
      <c r="D7" s="13" t="s">
        <v>86</v>
      </c>
      <c r="E7" s="13" t="s">
        <v>86</v>
      </c>
      <c r="F7" s="13" t="s">
        <v>86</v>
      </c>
      <c r="G7" s="13" t="s">
        <v>86</v>
      </c>
      <c r="H7" s="13" t="s">
        <v>86</v>
      </c>
      <c r="I7" s="13" t="s">
        <v>86</v>
      </c>
      <c r="J7" s="13" t="s">
        <v>86</v>
      </c>
      <c r="K7" s="13" t="s">
        <v>86</v>
      </c>
      <c r="L7" s="13" t="s">
        <v>86</v>
      </c>
      <c r="M7" s="13" t="s">
        <v>86</v>
      </c>
      <c r="N7" s="13" t="s">
        <v>86</v>
      </c>
      <c r="O7" s="13" t="s">
        <v>86</v>
      </c>
      <c r="P7" s="13" t="s">
        <v>86</v>
      </c>
    </row>
    <row r="8" spans="1:16" x14ac:dyDescent="0.25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x14ac:dyDescent="0.25">
      <c r="A9" s="17" t="s">
        <v>99</v>
      </c>
      <c r="B9" s="20"/>
      <c r="C9" s="20"/>
      <c r="D9" s="25">
        <f>Actuals!C52</f>
        <v>0</v>
      </c>
      <c r="E9" s="25">
        <f>D12</f>
        <v>0</v>
      </c>
      <c r="F9" s="25">
        <f t="shared" ref="F9:M9" si="0">E12</f>
        <v>0</v>
      </c>
      <c r="G9" s="25">
        <f t="shared" si="0"/>
        <v>0</v>
      </c>
      <c r="H9" s="25">
        <f t="shared" si="0"/>
        <v>0</v>
      </c>
      <c r="I9" s="25">
        <f t="shared" si="0"/>
        <v>0</v>
      </c>
      <c r="J9" s="25">
        <f t="shared" si="0"/>
        <v>0</v>
      </c>
      <c r="K9" s="25">
        <f t="shared" si="0"/>
        <v>0</v>
      </c>
      <c r="L9" s="25">
        <f t="shared" si="0"/>
        <v>0</v>
      </c>
      <c r="M9" s="25">
        <f t="shared" si="0"/>
        <v>0</v>
      </c>
      <c r="N9" s="25">
        <f>M12</f>
        <v>0</v>
      </c>
      <c r="O9" s="25">
        <f>N12</f>
        <v>0</v>
      </c>
      <c r="P9" s="20"/>
    </row>
    <row r="10" spans="1:16" x14ac:dyDescent="0.25">
      <c r="A10" t="s">
        <v>183</v>
      </c>
      <c r="D10" s="20">
        <f>Payments!D55</f>
        <v>0</v>
      </c>
      <c r="E10" s="20">
        <f>Payments!E55</f>
        <v>0</v>
      </c>
      <c r="F10" s="20">
        <f>Payments!F55</f>
        <v>0</v>
      </c>
      <c r="G10" s="20">
        <f>Payments!G55</f>
        <v>0</v>
      </c>
      <c r="H10" s="20">
        <f>Payments!H55</f>
        <v>0</v>
      </c>
      <c r="I10" s="20">
        <f>Payments!I55</f>
        <v>0</v>
      </c>
      <c r="J10" s="20">
        <f>Payments!J55</f>
        <v>0</v>
      </c>
      <c r="K10" s="20">
        <f>Payments!K55</f>
        <v>0</v>
      </c>
      <c r="L10" s="20">
        <f>Payments!L55</f>
        <v>0</v>
      </c>
      <c r="M10" s="20">
        <f>Payments!M55</f>
        <v>0</v>
      </c>
      <c r="N10" s="25">
        <f>Payments!N55</f>
        <v>0</v>
      </c>
      <c r="O10" s="20">
        <f>Payments!O55</f>
        <v>0</v>
      </c>
      <c r="P10" s="20"/>
    </row>
    <row r="11" spans="1:16" x14ac:dyDescent="0.25">
      <c r="A11" t="s">
        <v>44</v>
      </c>
      <c r="D11" s="25">
        <f>+Overheads!E24</f>
        <v>0</v>
      </c>
      <c r="E11" s="25">
        <f>+Overheads!F24</f>
        <v>0</v>
      </c>
      <c r="F11" s="25">
        <f>+Overheads!G24</f>
        <v>0</v>
      </c>
      <c r="G11" s="25">
        <f>+Overheads!H24</f>
        <v>0</v>
      </c>
      <c r="H11" s="25">
        <f>+Overheads!I24</f>
        <v>0</v>
      </c>
      <c r="I11" s="25">
        <f>+Overheads!J24</f>
        <v>0</v>
      </c>
      <c r="J11" s="25">
        <f>+Overheads!K24</f>
        <v>0</v>
      </c>
      <c r="K11" s="25">
        <f>+Overheads!L24</f>
        <v>0</v>
      </c>
      <c r="L11" s="25">
        <f>+Overheads!M24</f>
        <v>0</v>
      </c>
      <c r="M11" s="25">
        <f>+Overheads!N24</f>
        <v>0</v>
      </c>
      <c r="N11" s="25">
        <f>+Overheads!O24</f>
        <v>0</v>
      </c>
      <c r="O11" s="25">
        <f>+Overheads!P24</f>
        <v>0</v>
      </c>
      <c r="P11" s="20"/>
    </row>
    <row r="12" spans="1:16" x14ac:dyDescent="0.25">
      <c r="A12" t="s">
        <v>102</v>
      </c>
      <c r="D12" s="27">
        <f>SUM(D9:D11)</f>
        <v>0</v>
      </c>
      <c r="E12" s="27">
        <f>SUM(E9:E11)</f>
        <v>0</v>
      </c>
      <c r="F12" s="27">
        <f t="shared" ref="F12:M12" si="1">SUM(F9:F11)</f>
        <v>0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 t="shared" si="1"/>
        <v>0</v>
      </c>
      <c r="M12" s="27">
        <f t="shared" si="1"/>
        <v>0</v>
      </c>
      <c r="N12" s="27">
        <f>SUM(N9:N11)</f>
        <v>0</v>
      </c>
      <c r="O12" s="27">
        <f>SUM(O9:O11)</f>
        <v>0</v>
      </c>
      <c r="P12" s="20"/>
    </row>
    <row r="13" spans="1:16" x14ac:dyDescent="0.25">
      <c r="P13" s="20"/>
    </row>
    <row r="14" spans="1:16" x14ac:dyDescent="0.25">
      <c r="P14" s="20"/>
    </row>
    <row r="15" spans="1:16" x14ac:dyDescent="0.25">
      <c r="P15" s="20"/>
    </row>
    <row r="16" spans="1:16" x14ac:dyDescent="0.25">
      <c r="P16" s="20"/>
    </row>
    <row r="17" spans="2:16" x14ac:dyDescent="0.25">
      <c r="P17" s="20"/>
    </row>
    <row r="18" spans="2:16" x14ac:dyDescent="0.25">
      <c r="P18" s="20"/>
    </row>
    <row r="19" spans="2:16" x14ac:dyDescent="0.25">
      <c r="P19" s="20"/>
    </row>
    <row r="20" spans="2:16" x14ac:dyDescent="0.25">
      <c r="P20" s="20"/>
    </row>
    <row r="21" spans="2:16" x14ac:dyDescent="0.25">
      <c r="P21" s="20"/>
    </row>
    <row r="22" spans="2:16" x14ac:dyDescent="0.25">
      <c r="P22" s="20"/>
    </row>
    <row r="23" spans="2:16" x14ac:dyDescent="0.25">
      <c r="P23" s="20"/>
    </row>
    <row r="24" spans="2:16" x14ac:dyDescent="0.25">
      <c r="P24" s="20"/>
    </row>
    <row r="25" spans="2:16" x14ac:dyDescent="0.25">
      <c r="P25" s="20"/>
    </row>
    <row r="26" spans="2:16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</sheetData>
  <phoneticPr fontId="4" type="noConversion"/>
  <pageMargins left="0.75" right="0.75" top="0.74" bottom="0.74" header="0.5" footer="0.5"/>
  <pageSetup paperSize="9" scale="76" orientation="landscape" r:id="rId1"/>
  <headerFooter alignWithMargins="0">
    <oddFooter>&amp;L&amp;D&amp;RPage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EEC6C-1B4F-4171-AB75-F03FFD08E85D}">
  <sheetPr>
    <tabColor indexed="13"/>
    <pageSetUpPr fitToPage="1"/>
  </sheetPr>
  <dimension ref="A1:P27"/>
  <sheetViews>
    <sheetView workbookViewId="0">
      <pane xSplit="1" ySplit="7" topLeftCell="B8" activePane="bottomRight" state="frozen"/>
      <selection activeCell="E14" sqref="E14"/>
      <selection pane="topRight" activeCell="E14" sqref="E14"/>
      <selection pane="bottomLeft" activeCell="E14" sqref="E14"/>
      <selection pane="bottomRight" activeCell="D16" sqref="D16"/>
    </sheetView>
  </sheetViews>
  <sheetFormatPr defaultRowHeight="13.2" x14ac:dyDescent="0.25"/>
  <cols>
    <col min="1" max="1" width="33.5546875" customWidth="1"/>
  </cols>
  <sheetData>
    <row r="1" spans="1:16" x14ac:dyDescent="0.25">
      <c r="A1" s="2" t="str">
        <f>Front!E10</f>
        <v>COMPANY</v>
      </c>
    </row>
    <row r="2" spans="1:16" x14ac:dyDescent="0.25">
      <c r="A2" s="2" t="str">
        <f>Front!E11</f>
        <v>FINANCIAL FORECASTS</v>
      </c>
    </row>
    <row r="3" spans="1:16" x14ac:dyDescent="0.25">
      <c r="A3" s="10" t="str">
        <f>Front!E13</f>
        <v>YYYY  Draft Budget</v>
      </c>
      <c r="B3" s="1"/>
    </row>
    <row r="4" spans="1:16" x14ac:dyDescent="0.25">
      <c r="A4" s="2" t="e">
        <f>Front!#REF!</f>
        <v>#REF!</v>
      </c>
    </row>
    <row r="5" spans="1:16" x14ac:dyDescent="0.25">
      <c r="A5" s="14"/>
      <c r="B5" s="11"/>
      <c r="C5" s="11"/>
      <c r="D5" s="11" t="s">
        <v>96</v>
      </c>
      <c r="E5" s="11" t="s">
        <v>97</v>
      </c>
      <c r="F5" s="11" t="s">
        <v>98</v>
      </c>
      <c r="G5" s="11" t="s">
        <v>213</v>
      </c>
      <c r="H5" s="11" t="s">
        <v>214</v>
      </c>
      <c r="I5" s="11" t="s">
        <v>215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2" t="s">
        <v>5</v>
      </c>
    </row>
    <row r="6" spans="1:16" x14ac:dyDescent="0.25">
      <c r="A6" s="15" t="s">
        <v>108</v>
      </c>
      <c r="B6" s="12"/>
      <c r="C6" s="12"/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</row>
    <row r="7" spans="1:16" x14ac:dyDescent="0.25">
      <c r="A7" s="15" t="s">
        <v>185</v>
      </c>
      <c r="B7" s="13"/>
      <c r="C7" s="13"/>
      <c r="D7" s="13" t="s">
        <v>86</v>
      </c>
      <c r="E7" s="13" t="s">
        <v>86</v>
      </c>
      <c r="F7" s="13" t="s">
        <v>86</v>
      </c>
      <c r="G7" s="13" t="s">
        <v>86</v>
      </c>
      <c r="H7" s="13" t="s">
        <v>86</v>
      </c>
      <c r="I7" s="13" t="s">
        <v>86</v>
      </c>
      <c r="J7" s="13" t="s">
        <v>86</v>
      </c>
      <c r="K7" s="13" t="s">
        <v>86</v>
      </c>
      <c r="L7" s="13" t="s">
        <v>86</v>
      </c>
      <c r="M7" s="13" t="s">
        <v>86</v>
      </c>
      <c r="N7" s="13" t="s">
        <v>86</v>
      </c>
      <c r="O7" s="13" t="s">
        <v>86</v>
      </c>
      <c r="P7" s="13" t="s">
        <v>86</v>
      </c>
    </row>
    <row r="8" spans="1:16" x14ac:dyDescent="0.25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x14ac:dyDescent="0.25">
      <c r="A9" s="2" t="s">
        <v>186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6" x14ac:dyDescent="0.25">
      <c r="A10" s="17" t="s">
        <v>99</v>
      </c>
      <c r="B10" s="20"/>
      <c r="C10" s="20"/>
      <c r="D10" s="25">
        <f>-Actuals!C69</f>
        <v>0</v>
      </c>
      <c r="E10" s="25">
        <f t="shared" ref="E10:M10" si="0">D12</f>
        <v>0</v>
      </c>
      <c r="F10" s="25">
        <f t="shared" si="0"/>
        <v>0</v>
      </c>
      <c r="G10" s="25">
        <f t="shared" si="0"/>
        <v>0</v>
      </c>
      <c r="H10" s="25">
        <f t="shared" si="0"/>
        <v>0</v>
      </c>
      <c r="I10" s="25">
        <f t="shared" si="0"/>
        <v>0</v>
      </c>
      <c r="J10" s="25">
        <f t="shared" si="0"/>
        <v>0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>M12</f>
        <v>0</v>
      </c>
      <c r="O10" s="25">
        <f>N12</f>
        <v>0</v>
      </c>
      <c r="P10" s="20"/>
    </row>
    <row r="11" spans="1:16" x14ac:dyDescent="0.25">
      <c r="A11" t="s">
        <v>74</v>
      </c>
      <c r="D11" s="19">
        <f>-Payments!D60</f>
        <v>0</v>
      </c>
      <c r="E11" s="19">
        <f>-Payments!E60</f>
        <v>0</v>
      </c>
      <c r="F11" s="19">
        <f>-Payments!F60</f>
        <v>0</v>
      </c>
      <c r="G11" s="19">
        <f>-Payments!G60</f>
        <v>0</v>
      </c>
      <c r="H11" s="19">
        <f>-Payments!H60</f>
        <v>0</v>
      </c>
      <c r="I11" s="19">
        <f>-Payments!I60</f>
        <v>0</v>
      </c>
      <c r="J11" s="19">
        <f>-Payments!J60</f>
        <v>0</v>
      </c>
      <c r="K11" s="19">
        <f>-Payments!K60</f>
        <v>0</v>
      </c>
      <c r="L11" s="19">
        <f>-Payments!L60</f>
        <v>0</v>
      </c>
      <c r="M11" s="19">
        <f>-Payments!M60</f>
        <v>0</v>
      </c>
      <c r="N11" s="19">
        <f>-Payments!P60</f>
        <v>0</v>
      </c>
      <c r="O11" s="19">
        <f>-Payments!Q60</f>
        <v>0</v>
      </c>
      <c r="P11" s="20"/>
    </row>
    <row r="12" spans="1:16" x14ac:dyDescent="0.25">
      <c r="A12" t="s">
        <v>102</v>
      </c>
      <c r="D12" s="27">
        <f>SUM(D10:D11)</f>
        <v>0</v>
      </c>
      <c r="E12" s="27">
        <f t="shared" ref="E12:M12" si="1">SUM(E10:E11)</f>
        <v>0</v>
      </c>
      <c r="F12" s="27">
        <f t="shared" si="1"/>
        <v>0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 t="shared" si="1"/>
        <v>0</v>
      </c>
      <c r="M12" s="27">
        <f t="shared" si="1"/>
        <v>0</v>
      </c>
      <c r="N12" s="27">
        <f>SUM(N10:N11)</f>
        <v>0</v>
      </c>
      <c r="O12" s="27">
        <f>SUM(O10:O11)</f>
        <v>0</v>
      </c>
      <c r="P12" s="20"/>
    </row>
    <row r="13" spans="1:16" x14ac:dyDescent="0.25">
      <c r="P13" s="20"/>
    </row>
    <row r="14" spans="1:16" x14ac:dyDescent="0.25">
      <c r="P14" s="20"/>
    </row>
    <row r="15" spans="1:16" x14ac:dyDescent="0.25">
      <c r="A15" s="2" t="s">
        <v>184</v>
      </c>
      <c r="P15" s="20"/>
    </row>
    <row r="16" spans="1:16" x14ac:dyDescent="0.25">
      <c r="A16" s="17" t="s">
        <v>99</v>
      </c>
      <c r="B16" s="20"/>
      <c r="C16" s="20"/>
      <c r="D16" s="25">
        <f>-Actuals!C66</f>
        <v>0</v>
      </c>
      <c r="E16" s="19">
        <f>D19</f>
        <v>0</v>
      </c>
      <c r="F16" s="19">
        <f t="shared" ref="F16:M16" si="2">E19</f>
        <v>0</v>
      </c>
      <c r="G16" s="19">
        <f t="shared" si="2"/>
        <v>0</v>
      </c>
      <c r="H16" s="19">
        <f t="shared" si="2"/>
        <v>0</v>
      </c>
      <c r="I16" s="19">
        <f t="shared" si="2"/>
        <v>0</v>
      </c>
      <c r="J16" s="19">
        <f t="shared" si="2"/>
        <v>0</v>
      </c>
      <c r="K16" s="19">
        <f t="shared" si="2"/>
        <v>0</v>
      </c>
      <c r="L16" s="19">
        <f t="shared" si="2"/>
        <v>0</v>
      </c>
      <c r="M16" s="19">
        <f t="shared" si="2"/>
        <v>0</v>
      </c>
      <c r="N16" s="19">
        <f>M19</f>
        <v>0</v>
      </c>
      <c r="O16" s="19">
        <f>N19</f>
        <v>0</v>
      </c>
      <c r="P16" s="20"/>
    </row>
    <row r="17" spans="1:16" x14ac:dyDescent="0.25">
      <c r="A17" s="17" t="s">
        <v>187</v>
      </c>
      <c r="B17" s="20"/>
      <c r="C17" s="20"/>
      <c r="D17" s="25">
        <f>Payments!D63</f>
        <v>0</v>
      </c>
      <c r="E17" s="25">
        <f>Payments!E63</f>
        <v>0</v>
      </c>
      <c r="F17" s="25">
        <f>Payments!F63</f>
        <v>0</v>
      </c>
      <c r="G17" s="25">
        <f>Payments!G63</f>
        <v>0</v>
      </c>
      <c r="H17" s="25">
        <f>Payments!H63</f>
        <v>0</v>
      </c>
      <c r="I17" s="25">
        <f>Payments!I63</f>
        <v>0</v>
      </c>
      <c r="J17" s="25">
        <f>Payments!J63</f>
        <v>0</v>
      </c>
      <c r="K17" s="25">
        <f>Payments!K63</f>
        <v>0</v>
      </c>
      <c r="L17" s="25">
        <f>Payments!L63</f>
        <v>0</v>
      </c>
      <c r="M17" s="25">
        <f>Payments!M63</f>
        <v>0</v>
      </c>
      <c r="N17" s="25">
        <f>Payments!P63</f>
        <v>0</v>
      </c>
      <c r="O17" s="25">
        <f>Payments!Q63</f>
        <v>0</v>
      </c>
      <c r="P17" s="20"/>
    </row>
    <row r="18" spans="1:16" x14ac:dyDescent="0.25">
      <c r="A18" t="s">
        <v>74</v>
      </c>
      <c r="D18" s="19">
        <f>-Payments!D64</f>
        <v>0</v>
      </c>
      <c r="E18" s="19">
        <f>-Payments!E64</f>
        <v>0</v>
      </c>
      <c r="F18" s="19">
        <f>-Payments!F64</f>
        <v>0</v>
      </c>
      <c r="G18" s="19">
        <f>-Payments!G64</f>
        <v>0</v>
      </c>
      <c r="H18" s="19">
        <f>-Payments!H64</f>
        <v>0</v>
      </c>
      <c r="I18" s="19">
        <f>-Payments!I64</f>
        <v>0</v>
      </c>
      <c r="J18" s="19">
        <f>-Payments!J64</f>
        <v>0</v>
      </c>
      <c r="K18" s="19">
        <f>-Payments!K64</f>
        <v>0</v>
      </c>
      <c r="L18" s="19">
        <f>-Payments!L64</f>
        <v>0</v>
      </c>
      <c r="M18" s="19">
        <f>-Payments!M64</f>
        <v>0</v>
      </c>
      <c r="N18" s="19">
        <f>-Payments!P64</f>
        <v>0</v>
      </c>
      <c r="O18" s="19">
        <f>-Payments!Q64</f>
        <v>0</v>
      </c>
      <c r="P18" s="20"/>
    </row>
    <row r="19" spans="1:16" x14ac:dyDescent="0.25">
      <c r="A19" t="s">
        <v>102</v>
      </c>
      <c r="D19" s="27">
        <f>SUM(D16:D18)</f>
        <v>0</v>
      </c>
      <c r="E19" s="27">
        <f>SUM(E16:E18)</f>
        <v>0</v>
      </c>
      <c r="F19" s="27">
        <f t="shared" ref="F19:M19" si="3">SUM(F16:F18)</f>
        <v>0</v>
      </c>
      <c r="G19" s="27">
        <f t="shared" si="3"/>
        <v>0</v>
      </c>
      <c r="H19" s="27">
        <f t="shared" si="3"/>
        <v>0</v>
      </c>
      <c r="I19" s="27">
        <f t="shared" si="3"/>
        <v>0</v>
      </c>
      <c r="J19" s="27">
        <f t="shared" si="3"/>
        <v>0</v>
      </c>
      <c r="K19" s="27">
        <f t="shared" si="3"/>
        <v>0</v>
      </c>
      <c r="L19" s="27">
        <f t="shared" si="3"/>
        <v>0</v>
      </c>
      <c r="M19" s="27">
        <f t="shared" si="3"/>
        <v>0</v>
      </c>
      <c r="N19" s="27">
        <f>SUM(N16:N18)</f>
        <v>0</v>
      </c>
      <c r="O19" s="27">
        <f>SUM(O16:O18)</f>
        <v>0</v>
      </c>
      <c r="P19" s="20"/>
    </row>
    <row r="20" spans="1:16" x14ac:dyDescent="0.25">
      <c r="P20" s="20"/>
    </row>
    <row r="21" spans="1:16" x14ac:dyDescent="0.25">
      <c r="P21" s="20"/>
    </row>
    <row r="22" spans="1:16" x14ac:dyDescent="0.25">
      <c r="P22" s="20"/>
    </row>
    <row r="23" spans="1:16" x14ac:dyDescent="0.25">
      <c r="P23" s="20"/>
    </row>
    <row r="24" spans="1:16" x14ac:dyDescent="0.25">
      <c r="P24" s="20"/>
    </row>
    <row r="25" spans="1:16" x14ac:dyDescent="0.25">
      <c r="P25" s="20"/>
    </row>
    <row r="26" spans="1:16" x14ac:dyDescent="0.25">
      <c r="P26" s="20"/>
    </row>
    <row r="27" spans="1:16" x14ac:dyDescent="0.25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</sheetData>
  <phoneticPr fontId="4" type="noConversion"/>
  <pageMargins left="0.75" right="0.75" top="0.74" bottom="0.74" header="0.5" footer="0.5"/>
  <pageSetup paperSize="9" scale="76" orientation="landscape" r:id="rId1"/>
  <headerFooter alignWithMargins="0">
    <oddFooter>&amp;L&amp;D&amp;RPage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6AC9-857C-4067-AEFE-02A0D5BA915E}">
  <sheetPr>
    <tabColor indexed="50"/>
    <pageSetUpPr fitToPage="1"/>
  </sheetPr>
  <dimension ref="A1:T149"/>
  <sheetViews>
    <sheetView showZeros="0" zoomScaleNormal="100" workbookViewId="0">
      <pane xSplit="1" ySplit="8" topLeftCell="B117" activePane="bottomRight" state="frozen"/>
      <selection activeCell="E14" sqref="E14"/>
      <selection pane="topRight" activeCell="E14" sqref="E14"/>
      <selection pane="bottomLeft" activeCell="E14" sqref="E14"/>
      <selection pane="bottomRight" activeCell="C129" sqref="C129"/>
    </sheetView>
  </sheetViews>
  <sheetFormatPr defaultColWidth="9.109375" defaultRowHeight="10.199999999999999" x14ac:dyDescent="0.2"/>
  <cols>
    <col min="1" max="1" width="28.44140625" style="76" bestFit="1" customWidth="1"/>
    <col min="2" max="2" width="10" style="76" bestFit="1" customWidth="1"/>
    <col min="3" max="3" width="14.88671875" style="76" bestFit="1" customWidth="1"/>
    <col min="4" max="5" width="9.109375" style="76" bestFit="1" customWidth="1"/>
    <col min="6" max="6" width="9.109375" style="76" customWidth="1"/>
    <col min="7" max="8" width="9.5546875" style="76" customWidth="1"/>
    <col min="9" max="9" width="10.88671875" style="76" customWidth="1"/>
    <col min="10" max="10" width="10.5546875" style="76" customWidth="1"/>
    <col min="11" max="12" width="10.88671875" style="76" customWidth="1"/>
    <col min="13" max="14" width="10.5546875" style="76" customWidth="1"/>
    <col min="15" max="15" width="15" style="76" customWidth="1"/>
    <col min="16" max="16" width="9.109375" style="76"/>
    <col min="17" max="17" width="9.109375" style="124"/>
    <col min="18" max="16384" width="9.109375" style="76"/>
  </cols>
  <sheetData>
    <row r="1" spans="1:17" x14ac:dyDescent="0.2">
      <c r="A1" s="75" t="str">
        <f>Front!E10</f>
        <v>COMPANY</v>
      </c>
    </row>
    <row r="2" spans="1:17" x14ac:dyDescent="0.2">
      <c r="A2" s="75" t="str">
        <f>Front!E11</f>
        <v>FINANCIAL FORECASTS</v>
      </c>
    </row>
    <row r="3" spans="1:17" x14ac:dyDescent="0.2">
      <c r="A3" s="77" t="str">
        <f>Front!E13</f>
        <v>YYYY  Draft Budget</v>
      </c>
    </row>
    <row r="4" spans="1:17" x14ac:dyDescent="0.2">
      <c r="A4" s="75" t="e">
        <f>Front!#REF!</f>
        <v>#REF!</v>
      </c>
    </row>
    <row r="6" spans="1:17" ht="13.2" x14ac:dyDescent="0.25">
      <c r="A6" s="79"/>
      <c r="B6" s="80" t="s">
        <v>194</v>
      </c>
      <c r="C6" s="11" t="str">
        <f>+Sales!D5</f>
        <v>Month 1</v>
      </c>
      <c r="D6" s="11" t="str">
        <f>+Sales!E5</f>
        <v>Month 2</v>
      </c>
      <c r="E6" s="11" t="str">
        <f>+Sales!F5</f>
        <v>Month 3</v>
      </c>
      <c r="F6" s="11" t="str">
        <f>+Sales!G5</f>
        <v>Month 4</v>
      </c>
      <c r="G6" s="11" t="str">
        <f>+Sales!H5</f>
        <v>Month 5</v>
      </c>
      <c r="H6" s="11" t="str">
        <f>+Sales!I5</f>
        <v>Month 6</v>
      </c>
      <c r="I6" s="11" t="str">
        <f>+Sales!J5</f>
        <v>Month 7</v>
      </c>
      <c r="J6" s="11" t="str">
        <f>+Sales!K5</f>
        <v>Month 8</v>
      </c>
      <c r="K6" s="11" t="str">
        <f>+Sales!L5</f>
        <v>Month 9</v>
      </c>
      <c r="L6" s="11" t="str">
        <f>+Sales!M5</f>
        <v>Month 10</v>
      </c>
      <c r="M6" s="11" t="str">
        <f>+Sales!N5</f>
        <v>Month 11</v>
      </c>
      <c r="N6" s="11" t="str">
        <f>+Sales!O5</f>
        <v>Month 12</v>
      </c>
      <c r="O6" s="80" t="s">
        <v>5</v>
      </c>
    </row>
    <row r="7" spans="1:17" x14ac:dyDescent="0.2">
      <c r="A7" s="81" t="s">
        <v>62</v>
      </c>
      <c r="B7" s="80" t="s">
        <v>92</v>
      </c>
      <c r="C7" s="80" t="s">
        <v>6</v>
      </c>
      <c r="D7" s="80" t="s">
        <v>6</v>
      </c>
      <c r="E7" s="80" t="s">
        <v>6</v>
      </c>
      <c r="F7" s="80" t="s">
        <v>6</v>
      </c>
      <c r="G7" s="80" t="s">
        <v>6</v>
      </c>
      <c r="H7" s="80" t="s">
        <v>6</v>
      </c>
      <c r="I7" s="80" t="s">
        <v>6</v>
      </c>
      <c r="J7" s="80" t="s">
        <v>6</v>
      </c>
      <c r="K7" s="80" t="s">
        <v>6</v>
      </c>
      <c r="L7" s="80" t="s">
        <v>6</v>
      </c>
      <c r="M7" s="80" t="s">
        <v>6</v>
      </c>
      <c r="N7" s="80" t="s">
        <v>6</v>
      </c>
      <c r="O7" s="80" t="s">
        <v>6</v>
      </c>
    </row>
    <row r="8" spans="1:17" x14ac:dyDescent="0.2">
      <c r="A8" s="79"/>
      <c r="B8" s="94" t="s">
        <v>86</v>
      </c>
      <c r="C8" s="82" t="s">
        <v>86</v>
      </c>
      <c r="D8" s="82" t="s">
        <v>86</v>
      </c>
      <c r="E8" s="82" t="s">
        <v>86</v>
      </c>
      <c r="F8" s="82" t="s">
        <v>86</v>
      </c>
      <c r="G8" s="82" t="s">
        <v>86</v>
      </c>
      <c r="H8" s="82" t="s">
        <v>86</v>
      </c>
      <c r="I8" s="82" t="s">
        <v>86</v>
      </c>
      <c r="J8" s="82" t="s">
        <v>86</v>
      </c>
      <c r="K8" s="82" t="s">
        <v>86</v>
      </c>
      <c r="L8" s="82" t="s">
        <v>86</v>
      </c>
      <c r="M8" s="82" t="s">
        <v>86</v>
      </c>
      <c r="N8" s="82" t="s">
        <v>86</v>
      </c>
      <c r="O8" s="82" t="s">
        <v>86</v>
      </c>
    </row>
    <row r="10" spans="1:17" x14ac:dyDescent="0.2">
      <c r="A10" s="75" t="s">
        <v>9</v>
      </c>
    </row>
    <row r="11" spans="1:17" x14ac:dyDescent="0.2">
      <c r="A11" s="75" t="s">
        <v>28</v>
      </c>
      <c r="B11" s="95"/>
    </row>
    <row r="12" spans="1:17" x14ac:dyDescent="0.2">
      <c r="A12" s="76" t="s">
        <v>33</v>
      </c>
      <c r="B12" s="95">
        <f>Actuals!C11</f>
        <v>0</v>
      </c>
      <c r="C12" s="159">
        <f>'Sales &amp; Receipts'!C16</f>
        <v>0</v>
      </c>
      <c r="D12" s="159">
        <f>'Sales &amp; Receipts'!D16</f>
        <v>0</v>
      </c>
      <c r="E12" s="159">
        <f>'Sales &amp; Receipts'!E16</f>
        <v>0</v>
      </c>
      <c r="F12" s="159">
        <f>'Sales &amp; Receipts'!F16</f>
        <v>0</v>
      </c>
      <c r="G12" s="159">
        <f>'Sales &amp; Receipts'!G16</f>
        <v>0</v>
      </c>
      <c r="H12" s="159">
        <f>'Sales &amp; Receipts'!H16</f>
        <v>0</v>
      </c>
      <c r="I12" s="159">
        <f>'Sales &amp; Receipts'!I16</f>
        <v>0</v>
      </c>
      <c r="J12" s="159">
        <f>'Sales &amp; Receipts'!J16</f>
        <v>0</v>
      </c>
      <c r="K12" s="159">
        <f>'Sales &amp; Receipts'!K16</f>
        <v>0</v>
      </c>
      <c r="L12" s="159">
        <f>'Sales &amp; Receipts'!L16</f>
        <v>0</v>
      </c>
      <c r="M12" s="159">
        <f>'Sales &amp; Receipts'!M16</f>
        <v>0</v>
      </c>
      <c r="N12" s="159">
        <f>'Sales &amp; Receipts'!N16</f>
        <v>0</v>
      </c>
      <c r="O12" s="159">
        <f>SUM(B12:N12)</f>
        <v>0</v>
      </c>
      <c r="Q12" s="125"/>
    </row>
    <row r="13" spans="1:17" x14ac:dyDescent="0.2">
      <c r="B13" s="95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Q13" s="125"/>
    </row>
    <row r="14" spans="1:17" x14ac:dyDescent="0.2">
      <c r="B14" s="95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Q14" s="125"/>
    </row>
    <row r="15" spans="1:17" x14ac:dyDescent="0.2">
      <c r="A15" s="76" t="s">
        <v>34</v>
      </c>
      <c r="B15" s="96">
        <f t="shared" ref="B15:O15" si="0">SUM(B11:B13)</f>
        <v>0</v>
      </c>
      <c r="C15" s="160">
        <f t="shared" si="0"/>
        <v>0</v>
      </c>
      <c r="D15" s="160">
        <f t="shared" si="0"/>
        <v>0</v>
      </c>
      <c r="E15" s="160">
        <f t="shared" si="0"/>
        <v>0</v>
      </c>
      <c r="F15" s="160">
        <f t="shared" si="0"/>
        <v>0</v>
      </c>
      <c r="G15" s="160">
        <f t="shared" si="0"/>
        <v>0</v>
      </c>
      <c r="H15" s="160">
        <f t="shared" si="0"/>
        <v>0</v>
      </c>
      <c r="I15" s="160">
        <f t="shared" si="0"/>
        <v>0</v>
      </c>
      <c r="J15" s="160">
        <f t="shared" si="0"/>
        <v>0</v>
      </c>
      <c r="K15" s="160">
        <f t="shared" si="0"/>
        <v>0</v>
      </c>
      <c r="L15" s="160">
        <f t="shared" si="0"/>
        <v>0</v>
      </c>
      <c r="M15" s="160">
        <f t="shared" si="0"/>
        <v>0</v>
      </c>
      <c r="N15" s="160">
        <f t="shared" si="0"/>
        <v>0</v>
      </c>
      <c r="O15" s="160">
        <f t="shared" si="0"/>
        <v>0</v>
      </c>
      <c r="Q15" s="125"/>
    </row>
    <row r="16" spans="1:17" x14ac:dyDescent="0.2">
      <c r="B16" s="95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Q16" s="125"/>
    </row>
    <row r="17" spans="1:17" x14ac:dyDescent="0.2">
      <c r="A17" s="75" t="s">
        <v>32</v>
      </c>
      <c r="B17" s="95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Q17" s="125"/>
    </row>
    <row r="18" spans="1:17" x14ac:dyDescent="0.2">
      <c r="A18" s="76" t="s">
        <v>39</v>
      </c>
      <c r="B18" s="95">
        <f>Actuals!C17</f>
        <v>0</v>
      </c>
      <c r="C18" s="159">
        <f>Payroll!D10</f>
        <v>0</v>
      </c>
      <c r="D18" s="159">
        <f>Payroll!E10</f>
        <v>0</v>
      </c>
      <c r="E18" s="159">
        <f>Payroll!F10</f>
        <v>0</v>
      </c>
      <c r="F18" s="159">
        <f>Payroll!G10</f>
        <v>0</v>
      </c>
      <c r="G18" s="159">
        <f>Payroll!H10</f>
        <v>0</v>
      </c>
      <c r="H18" s="159">
        <f>Payroll!I10</f>
        <v>0</v>
      </c>
      <c r="I18" s="159">
        <f>Payroll!J10</f>
        <v>0</v>
      </c>
      <c r="J18" s="159">
        <f>Payroll!K10</f>
        <v>0</v>
      </c>
      <c r="K18" s="159">
        <f>Payroll!L10</f>
        <v>0</v>
      </c>
      <c r="L18" s="159">
        <f>Payroll!M10</f>
        <v>0</v>
      </c>
      <c r="M18" s="159">
        <f>Payroll!N10</f>
        <v>0</v>
      </c>
      <c r="N18" s="159">
        <f>Payroll!O10</f>
        <v>0</v>
      </c>
      <c r="O18" s="159">
        <f t="shared" ref="O18:O26" si="1">SUM(B18:N18)</f>
        <v>0</v>
      </c>
      <c r="Q18" s="125"/>
    </row>
    <row r="19" spans="1:17" x14ac:dyDescent="0.2">
      <c r="A19" s="76" t="s">
        <v>36</v>
      </c>
      <c r="B19" s="95">
        <f>Actuals!C18</f>
        <v>0</v>
      </c>
      <c r="C19" s="159">
        <f>'Cost of Sales'!D14</f>
        <v>0</v>
      </c>
      <c r="D19" s="159">
        <f>'Cost of Sales'!E14</f>
        <v>0</v>
      </c>
      <c r="E19" s="159">
        <f>'Cost of Sales'!F14</f>
        <v>0</v>
      </c>
      <c r="F19" s="159">
        <f>'Cost of Sales'!G14</f>
        <v>0</v>
      </c>
      <c r="G19" s="159">
        <f>'Cost of Sales'!H14</f>
        <v>0</v>
      </c>
      <c r="H19" s="159">
        <f>'Cost of Sales'!I14</f>
        <v>0</v>
      </c>
      <c r="I19" s="159">
        <f>'Cost of Sales'!J14</f>
        <v>0</v>
      </c>
      <c r="J19" s="159">
        <f>'Cost of Sales'!K14</f>
        <v>0</v>
      </c>
      <c r="K19" s="159">
        <f>'Cost of Sales'!L14</f>
        <v>0</v>
      </c>
      <c r="L19" s="159">
        <f>'Cost of Sales'!M14</f>
        <v>0</v>
      </c>
      <c r="M19" s="159">
        <f>'Cost of Sales'!N14</f>
        <v>0</v>
      </c>
      <c r="N19" s="159">
        <f>'Cost of Sales'!O14</f>
        <v>0</v>
      </c>
      <c r="O19" s="159">
        <f t="shared" si="1"/>
        <v>0</v>
      </c>
      <c r="Q19" s="125"/>
    </row>
    <row r="20" spans="1:17" x14ac:dyDescent="0.2">
      <c r="A20" s="76" t="s">
        <v>37</v>
      </c>
      <c r="B20" s="95">
        <f>Actuals!C19</f>
        <v>0</v>
      </c>
      <c r="C20" s="159">
        <f>'Cost of Sales'!D21</f>
        <v>0</v>
      </c>
      <c r="D20" s="159">
        <f>'Cost of Sales'!E21</f>
        <v>0</v>
      </c>
      <c r="E20" s="159">
        <f>'Cost of Sales'!F21</f>
        <v>0</v>
      </c>
      <c r="F20" s="159">
        <f>'Cost of Sales'!G21</f>
        <v>0</v>
      </c>
      <c r="G20" s="159">
        <f>'Cost of Sales'!H21</f>
        <v>0</v>
      </c>
      <c r="H20" s="159">
        <f>'Cost of Sales'!I21</f>
        <v>0</v>
      </c>
      <c r="I20" s="159">
        <f>'Cost of Sales'!J21</f>
        <v>0</v>
      </c>
      <c r="J20" s="159">
        <f>'Cost of Sales'!K21</f>
        <v>0</v>
      </c>
      <c r="K20" s="159">
        <f>'Cost of Sales'!L21</f>
        <v>0</v>
      </c>
      <c r="L20" s="159">
        <f>'Cost of Sales'!M21</f>
        <v>0</v>
      </c>
      <c r="M20" s="159">
        <f>'Cost of Sales'!N21</f>
        <v>0</v>
      </c>
      <c r="N20" s="159">
        <f>'Cost of Sales'!O21</f>
        <v>0</v>
      </c>
      <c r="O20" s="159">
        <f t="shared" si="1"/>
        <v>0</v>
      </c>
      <c r="Q20" s="125"/>
    </row>
    <row r="21" spans="1:17" x14ac:dyDescent="0.2">
      <c r="A21" s="104">
        <f>+'Cost of Sales'!A23</f>
        <v>0</v>
      </c>
      <c r="B21" s="95"/>
      <c r="C21" s="159">
        <f>'Cost of Sales'!D23</f>
        <v>0</v>
      </c>
      <c r="D21" s="159">
        <f>'Cost of Sales'!E23</f>
        <v>0</v>
      </c>
      <c r="E21" s="159">
        <f>'Cost of Sales'!F23</f>
        <v>0</v>
      </c>
      <c r="F21" s="159">
        <f>'Cost of Sales'!G23</f>
        <v>0</v>
      </c>
      <c r="G21" s="159">
        <f>'Cost of Sales'!H23</f>
        <v>0</v>
      </c>
      <c r="H21" s="159">
        <f>'Cost of Sales'!I23</f>
        <v>0</v>
      </c>
      <c r="I21" s="159">
        <f>'Cost of Sales'!J23</f>
        <v>0</v>
      </c>
      <c r="J21" s="159">
        <f>'Cost of Sales'!K23</f>
        <v>0</v>
      </c>
      <c r="K21" s="159">
        <f>'Cost of Sales'!L23</f>
        <v>0</v>
      </c>
      <c r="L21" s="159">
        <f>'Cost of Sales'!M23</f>
        <v>0</v>
      </c>
      <c r="M21" s="159">
        <f>'Cost of Sales'!N23</f>
        <v>0</v>
      </c>
      <c r="N21" s="159">
        <f>'Cost of Sales'!O23</f>
        <v>0</v>
      </c>
      <c r="O21" s="159">
        <f t="shared" si="1"/>
        <v>0</v>
      </c>
      <c r="P21" s="93"/>
      <c r="Q21" s="125"/>
    </row>
    <row r="22" spans="1:17" x14ac:dyDescent="0.2">
      <c r="A22" s="104">
        <f>+'Cost of Sales'!A24</f>
        <v>0</v>
      </c>
      <c r="B22" s="95"/>
      <c r="C22" s="159">
        <f>'Cost of Sales'!D24</f>
        <v>0</v>
      </c>
      <c r="D22" s="159">
        <f>'Cost of Sales'!E24</f>
        <v>0</v>
      </c>
      <c r="E22" s="159">
        <f>'Cost of Sales'!F24</f>
        <v>0</v>
      </c>
      <c r="F22" s="159">
        <f>'Cost of Sales'!G24</f>
        <v>0</v>
      </c>
      <c r="G22" s="159">
        <f>'Cost of Sales'!H24</f>
        <v>0</v>
      </c>
      <c r="H22" s="159">
        <f>'Cost of Sales'!I24</f>
        <v>0</v>
      </c>
      <c r="I22" s="159">
        <f>'Cost of Sales'!J24</f>
        <v>0</v>
      </c>
      <c r="J22" s="159">
        <f>'Cost of Sales'!K24</f>
        <v>0</v>
      </c>
      <c r="K22" s="159">
        <f>'Cost of Sales'!L24</f>
        <v>0</v>
      </c>
      <c r="L22" s="159">
        <f>'Cost of Sales'!M24</f>
        <v>0</v>
      </c>
      <c r="M22" s="159">
        <f>'Cost of Sales'!N24</f>
        <v>0</v>
      </c>
      <c r="N22" s="159">
        <f>'Cost of Sales'!O24</f>
        <v>0</v>
      </c>
      <c r="O22" s="159">
        <f t="shared" si="1"/>
        <v>0</v>
      </c>
      <c r="Q22" s="125"/>
    </row>
    <row r="23" spans="1:17" x14ac:dyDescent="0.2">
      <c r="A23" s="104">
        <f>+'Cost of Sales'!A25</f>
        <v>0</v>
      </c>
      <c r="B23" s="95"/>
      <c r="C23" s="159">
        <f>'Cost of Sales'!D25</f>
        <v>0</v>
      </c>
      <c r="D23" s="159">
        <f>'Cost of Sales'!E25</f>
        <v>0</v>
      </c>
      <c r="E23" s="159">
        <f>'Cost of Sales'!F25</f>
        <v>0</v>
      </c>
      <c r="F23" s="159">
        <f>'Cost of Sales'!G25</f>
        <v>0</v>
      </c>
      <c r="G23" s="159">
        <f>'Cost of Sales'!H25</f>
        <v>0</v>
      </c>
      <c r="H23" s="159">
        <f>'Cost of Sales'!I25</f>
        <v>0</v>
      </c>
      <c r="I23" s="159">
        <f>'Cost of Sales'!J25</f>
        <v>0</v>
      </c>
      <c r="J23" s="159">
        <f>'Cost of Sales'!K25</f>
        <v>0</v>
      </c>
      <c r="K23" s="159">
        <f>'Cost of Sales'!L25</f>
        <v>0</v>
      </c>
      <c r="L23" s="159">
        <f>'Cost of Sales'!M25</f>
        <v>0</v>
      </c>
      <c r="M23" s="159">
        <f>'Cost of Sales'!N25</f>
        <v>0</v>
      </c>
      <c r="N23" s="159">
        <f>'Cost of Sales'!O25</f>
        <v>0</v>
      </c>
      <c r="O23" s="159">
        <f t="shared" si="1"/>
        <v>0</v>
      </c>
      <c r="Q23" s="125"/>
    </row>
    <row r="24" spans="1:17" x14ac:dyDescent="0.2">
      <c r="A24" s="104"/>
      <c r="B24" s="95"/>
      <c r="C24" s="159">
        <f>'Cost of Sales'!D26</f>
        <v>0</v>
      </c>
      <c r="D24" s="159">
        <f>'Cost of Sales'!E26</f>
        <v>0</v>
      </c>
      <c r="E24" s="159">
        <f>'Cost of Sales'!F26</f>
        <v>0</v>
      </c>
      <c r="F24" s="159">
        <f>'Cost of Sales'!G26</f>
        <v>0</v>
      </c>
      <c r="G24" s="159">
        <f>'Cost of Sales'!H26</f>
        <v>0</v>
      </c>
      <c r="H24" s="159">
        <f>'Cost of Sales'!I26</f>
        <v>0</v>
      </c>
      <c r="I24" s="159">
        <f>'Cost of Sales'!J26</f>
        <v>0</v>
      </c>
      <c r="J24" s="159">
        <f>'Cost of Sales'!K26</f>
        <v>0</v>
      </c>
      <c r="K24" s="159">
        <f>'Cost of Sales'!L26</f>
        <v>0</v>
      </c>
      <c r="L24" s="159">
        <f>'Cost of Sales'!M26</f>
        <v>0</v>
      </c>
      <c r="M24" s="159">
        <f>'Cost of Sales'!N26</f>
        <v>0</v>
      </c>
      <c r="N24" s="159">
        <f>'Cost of Sales'!O26</f>
        <v>0</v>
      </c>
      <c r="O24" s="159">
        <f t="shared" si="1"/>
        <v>0</v>
      </c>
      <c r="Q24" s="125"/>
    </row>
    <row r="25" spans="1:17" x14ac:dyDescent="0.2">
      <c r="A25" s="104">
        <f>+'Cost of Sales'!A27</f>
        <v>0</v>
      </c>
      <c r="B25" s="95"/>
      <c r="C25" s="159">
        <f>'Cost of Sales'!D27</f>
        <v>0</v>
      </c>
      <c r="D25" s="159">
        <f>'Cost of Sales'!E27</f>
        <v>0</v>
      </c>
      <c r="E25" s="159">
        <f>'Cost of Sales'!F27</f>
        <v>0</v>
      </c>
      <c r="F25" s="159">
        <f>'Cost of Sales'!G27</f>
        <v>0</v>
      </c>
      <c r="G25" s="159">
        <f>'Cost of Sales'!H27</f>
        <v>0</v>
      </c>
      <c r="H25" s="159">
        <f>'Cost of Sales'!I27</f>
        <v>0</v>
      </c>
      <c r="I25" s="159">
        <f>'Cost of Sales'!J27</f>
        <v>0</v>
      </c>
      <c r="J25" s="159">
        <f>'Cost of Sales'!K27</f>
        <v>0</v>
      </c>
      <c r="K25" s="159">
        <f>'Cost of Sales'!L27</f>
        <v>0</v>
      </c>
      <c r="L25" s="159">
        <f>'Cost of Sales'!M27</f>
        <v>0</v>
      </c>
      <c r="M25" s="159">
        <f>'Cost of Sales'!N27</f>
        <v>0</v>
      </c>
      <c r="N25" s="159">
        <f>'Cost of Sales'!O27</f>
        <v>0</v>
      </c>
      <c r="O25" s="159">
        <f t="shared" si="1"/>
        <v>0</v>
      </c>
      <c r="Q25" s="125"/>
    </row>
    <row r="26" spans="1:17" x14ac:dyDescent="0.2">
      <c r="A26" s="76" t="s">
        <v>41</v>
      </c>
      <c r="B26" s="96">
        <f>SUM(B18:B20)</f>
        <v>0</v>
      </c>
      <c r="C26" s="160">
        <f>SUM(C18:C25)</f>
        <v>0</v>
      </c>
      <c r="D26" s="160">
        <f t="shared" ref="D26:N26" si="2">SUM(D18:D25)</f>
        <v>0</v>
      </c>
      <c r="E26" s="160">
        <f t="shared" si="2"/>
        <v>0</v>
      </c>
      <c r="F26" s="160">
        <f t="shared" si="2"/>
        <v>0</v>
      </c>
      <c r="G26" s="160">
        <f t="shared" si="2"/>
        <v>0</v>
      </c>
      <c r="H26" s="160">
        <f t="shared" si="2"/>
        <v>0</v>
      </c>
      <c r="I26" s="160">
        <f t="shared" si="2"/>
        <v>0</v>
      </c>
      <c r="J26" s="160">
        <f t="shared" si="2"/>
        <v>0</v>
      </c>
      <c r="K26" s="160">
        <f t="shared" si="2"/>
        <v>0</v>
      </c>
      <c r="L26" s="160">
        <f t="shared" si="2"/>
        <v>0</v>
      </c>
      <c r="M26" s="160">
        <f t="shared" si="2"/>
        <v>0</v>
      </c>
      <c r="N26" s="160">
        <f t="shared" si="2"/>
        <v>0</v>
      </c>
      <c r="O26" s="160">
        <f t="shared" si="1"/>
        <v>0</v>
      </c>
      <c r="Q26" s="125"/>
    </row>
    <row r="27" spans="1:17" x14ac:dyDescent="0.2">
      <c r="B27" s="97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Q27" s="125"/>
    </row>
    <row r="28" spans="1:17" s="75" customFormat="1" x14ac:dyDescent="0.2">
      <c r="A28" s="75" t="s">
        <v>40</v>
      </c>
      <c r="B28" s="105">
        <f t="shared" ref="B28:O28" si="3">B15-B26</f>
        <v>0</v>
      </c>
      <c r="C28" s="162">
        <f t="shared" si="3"/>
        <v>0</v>
      </c>
      <c r="D28" s="162">
        <f t="shared" si="3"/>
        <v>0</v>
      </c>
      <c r="E28" s="162">
        <f t="shared" si="3"/>
        <v>0</v>
      </c>
      <c r="F28" s="162">
        <f t="shared" si="3"/>
        <v>0</v>
      </c>
      <c r="G28" s="162">
        <f t="shared" si="3"/>
        <v>0</v>
      </c>
      <c r="H28" s="162">
        <f t="shared" si="3"/>
        <v>0</v>
      </c>
      <c r="I28" s="162">
        <f t="shared" si="3"/>
        <v>0</v>
      </c>
      <c r="J28" s="162">
        <f t="shared" si="3"/>
        <v>0</v>
      </c>
      <c r="K28" s="162">
        <f t="shared" si="3"/>
        <v>0</v>
      </c>
      <c r="L28" s="162">
        <f t="shared" si="3"/>
        <v>0</v>
      </c>
      <c r="M28" s="162">
        <f t="shared" si="3"/>
        <v>0</v>
      </c>
      <c r="N28" s="162">
        <f t="shared" si="3"/>
        <v>0</v>
      </c>
      <c r="O28" s="162">
        <f t="shared" si="3"/>
        <v>0</v>
      </c>
      <c r="Q28" s="126"/>
    </row>
    <row r="29" spans="1:17" s="75" customFormat="1" x14ac:dyDescent="0.2"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Q29" s="125"/>
    </row>
    <row r="30" spans="1:17" s="75" customFormat="1" x14ac:dyDescent="0.2">
      <c r="A30" s="75" t="s">
        <v>210</v>
      </c>
      <c r="B30" s="106"/>
      <c r="C30" s="110" t="e">
        <f t="shared" ref="C30:O30" si="4">C28/C15</f>
        <v>#DIV/0!</v>
      </c>
      <c r="D30" s="110" t="e">
        <f t="shared" si="4"/>
        <v>#DIV/0!</v>
      </c>
      <c r="E30" s="110" t="e">
        <f t="shared" si="4"/>
        <v>#DIV/0!</v>
      </c>
      <c r="F30" s="110" t="e">
        <f t="shared" si="4"/>
        <v>#DIV/0!</v>
      </c>
      <c r="G30" s="110" t="e">
        <f t="shared" si="4"/>
        <v>#DIV/0!</v>
      </c>
      <c r="H30" s="110" t="e">
        <f t="shared" si="4"/>
        <v>#DIV/0!</v>
      </c>
      <c r="I30" s="110" t="e">
        <f t="shared" si="4"/>
        <v>#DIV/0!</v>
      </c>
      <c r="J30" s="110" t="e">
        <f t="shared" si="4"/>
        <v>#DIV/0!</v>
      </c>
      <c r="K30" s="110" t="e">
        <f t="shared" si="4"/>
        <v>#DIV/0!</v>
      </c>
      <c r="L30" s="110" t="e">
        <f t="shared" si="4"/>
        <v>#DIV/0!</v>
      </c>
      <c r="M30" s="110" t="e">
        <f t="shared" si="4"/>
        <v>#DIV/0!</v>
      </c>
      <c r="N30" s="110" t="e">
        <f t="shared" si="4"/>
        <v>#DIV/0!</v>
      </c>
      <c r="O30" s="110" t="e">
        <f t="shared" si="4"/>
        <v>#DIV/0!</v>
      </c>
      <c r="Q30" s="110"/>
    </row>
    <row r="31" spans="1:17" x14ac:dyDescent="0.2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Q31" s="125"/>
    </row>
    <row r="32" spans="1:17" x14ac:dyDescent="0.2">
      <c r="A32" s="75" t="s">
        <v>42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Q32" s="125"/>
    </row>
    <row r="33" spans="1:17" x14ac:dyDescent="0.2">
      <c r="A33" s="104" t="s">
        <v>227</v>
      </c>
      <c r="B33" s="95">
        <f>Actuals!C26</f>
        <v>0</v>
      </c>
      <c r="C33" s="95">
        <f>Payroll!D11+Payroll!D12</f>
        <v>0</v>
      </c>
      <c r="D33" s="95">
        <f>Payroll!E11+Payroll!E12</f>
        <v>0</v>
      </c>
      <c r="E33" s="95">
        <f>Payroll!F11+Payroll!F12</f>
        <v>0</v>
      </c>
      <c r="F33" s="95">
        <f>Payroll!G11+Payroll!G12</f>
        <v>0</v>
      </c>
      <c r="G33" s="95">
        <f>Payroll!H11+Payroll!H12</f>
        <v>0</v>
      </c>
      <c r="H33" s="95">
        <f>Payroll!I11+Payroll!I12</f>
        <v>0</v>
      </c>
      <c r="I33" s="95">
        <f>Payroll!J11+Payroll!J12</f>
        <v>0</v>
      </c>
      <c r="J33" s="95">
        <f>Payroll!K11+Payroll!K12</f>
        <v>0</v>
      </c>
      <c r="K33" s="95">
        <f>Payroll!L11+Payroll!L12</f>
        <v>0</v>
      </c>
      <c r="L33" s="95">
        <f>Payroll!M11+Payroll!M12</f>
        <v>0</v>
      </c>
      <c r="M33" s="95">
        <f>Payroll!N11+Payroll!N12</f>
        <v>0</v>
      </c>
      <c r="N33" s="95">
        <f>Payroll!O11+Payroll!O12</f>
        <v>0</v>
      </c>
      <c r="O33" s="95">
        <f t="shared" ref="O33:O45" si="5">SUM(B33:N33)</f>
        <v>0</v>
      </c>
      <c r="Q33" s="125"/>
    </row>
    <row r="34" spans="1:17" x14ac:dyDescent="0.2">
      <c r="A34" s="76" t="s">
        <v>45</v>
      </c>
      <c r="B34" s="95">
        <f>Actuals!C27</f>
        <v>0</v>
      </c>
      <c r="C34" s="95">
        <f>+Overheads!D11</f>
        <v>0</v>
      </c>
      <c r="D34" s="95">
        <f>+Overheads!E11</f>
        <v>0</v>
      </c>
      <c r="E34" s="95">
        <f>+Overheads!F11</f>
        <v>0</v>
      </c>
      <c r="F34" s="95">
        <f>+Overheads!G11</f>
        <v>0</v>
      </c>
      <c r="G34" s="95">
        <f>+Overheads!H11</f>
        <v>0</v>
      </c>
      <c r="H34" s="95">
        <f>+Overheads!I11</f>
        <v>0</v>
      </c>
      <c r="I34" s="95">
        <f>+Overheads!J11</f>
        <v>0</v>
      </c>
      <c r="J34" s="95">
        <f>+Overheads!K11</f>
        <v>0</v>
      </c>
      <c r="K34" s="95">
        <f>+Overheads!L11</f>
        <v>0</v>
      </c>
      <c r="L34" s="95">
        <f>+Overheads!M11</f>
        <v>0</v>
      </c>
      <c r="M34" s="95">
        <f>+Overheads!N11</f>
        <v>0</v>
      </c>
      <c r="N34" s="95">
        <f>+Overheads!O11</f>
        <v>0</v>
      </c>
      <c r="O34" s="95">
        <f t="shared" si="5"/>
        <v>0</v>
      </c>
      <c r="Q34" s="125"/>
    </row>
    <row r="35" spans="1:17" x14ac:dyDescent="0.2">
      <c r="A35" s="76" t="s">
        <v>46</v>
      </c>
      <c r="B35" s="95">
        <f>Actuals!C28</f>
        <v>0</v>
      </c>
      <c r="C35" s="95">
        <f>+Overheads!D12</f>
        <v>0</v>
      </c>
      <c r="D35" s="95">
        <f>+Overheads!E12</f>
        <v>0</v>
      </c>
      <c r="E35" s="95">
        <f>+Overheads!F12</f>
        <v>0</v>
      </c>
      <c r="F35" s="95">
        <f>+Overheads!G12</f>
        <v>0</v>
      </c>
      <c r="G35" s="95">
        <f>+Overheads!H12</f>
        <v>0</v>
      </c>
      <c r="H35" s="95">
        <f>+Overheads!I12</f>
        <v>0</v>
      </c>
      <c r="I35" s="95">
        <f>+Overheads!J12</f>
        <v>0</v>
      </c>
      <c r="J35" s="95">
        <f>+Overheads!K12</f>
        <v>0</v>
      </c>
      <c r="K35" s="95">
        <f>+Overheads!L12</f>
        <v>0</v>
      </c>
      <c r="L35" s="95">
        <f>+Overheads!M12</f>
        <v>0</v>
      </c>
      <c r="M35" s="95">
        <f>+Overheads!N12</f>
        <v>0</v>
      </c>
      <c r="N35" s="95">
        <f>+Overheads!O12</f>
        <v>0</v>
      </c>
      <c r="O35" s="95">
        <f t="shared" si="5"/>
        <v>0</v>
      </c>
      <c r="Q35" s="125"/>
    </row>
    <row r="36" spans="1:17" x14ac:dyDescent="0.2">
      <c r="A36" s="76" t="s">
        <v>47</v>
      </c>
      <c r="B36" s="95">
        <f>Actuals!C29</f>
        <v>0</v>
      </c>
      <c r="C36" s="95">
        <f>+Overheads!D13</f>
        <v>0</v>
      </c>
      <c r="D36" s="95">
        <f>+Overheads!E13</f>
        <v>0</v>
      </c>
      <c r="E36" s="95">
        <f>+Overheads!F13</f>
        <v>0</v>
      </c>
      <c r="F36" s="95">
        <f>+Overheads!G13</f>
        <v>0</v>
      </c>
      <c r="G36" s="95">
        <f>+Overheads!H13</f>
        <v>0</v>
      </c>
      <c r="H36" s="95">
        <f>+Overheads!I13</f>
        <v>0</v>
      </c>
      <c r="I36" s="95">
        <f>+Overheads!J13</f>
        <v>0</v>
      </c>
      <c r="J36" s="95">
        <f>+Overheads!K13</f>
        <v>0</v>
      </c>
      <c r="K36" s="95">
        <f>+Overheads!L13</f>
        <v>0</v>
      </c>
      <c r="L36" s="95">
        <f>+Overheads!M13</f>
        <v>0</v>
      </c>
      <c r="M36" s="95">
        <f>+Overheads!N13</f>
        <v>0</v>
      </c>
      <c r="N36" s="95">
        <f>+Overheads!O13</f>
        <v>0</v>
      </c>
      <c r="O36" s="95">
        <f t="shared" si="5"/>
        <v>0</v>
      </c>
      <c r="Q36" s="125"/>
    </row>
    <row r="37" spans="1:17" x14ac:dyDescent="0.2">
      <c r="A37" s="76" t="s">
        <v>48</v>
      </c>
      <c r="B37" s="95">
        <f>Actuals!C30</f>
        <v>0</v>
      </c>
      <c r="C37" s="95">
        <f>+Overheads!D14</f>
        <v>0</v>
      </c>
      <c r="D37" s="95">
        <f>+Overheads!E14</f>
        <v>0</v>
      </c>
      <c r="E37" s="95">
        <f>+Overheads!F14</f>
        <v>0</v>
      </c>
      <c r="F37" s="95">
        <f>+Overheads!G14</f>
        <v>0</v>
      </c>
      <c r="G37" s="95">
        <f>+Overheads!H14</f>
        <v>0</v>
      </c>
      <c r="H37" s="95">
        <f>+Overheads!I14</f>
        <v>0</v>
      </c>
      <c r="I37" s="95">
        <f>+Overheads!J14</f>
        <v>0</v>
      </c>
      <c r="J37" s="95">
        <f>+Overheads!K14</f>
        <v>0</v>
      </c>
      <c r="K37" s="95">
        <f>+Overheads!L14</f>
        <v>0</v>
      </c>
      <c r="L37" s="95">
        <f>+Overheads!M14</f>
        <v>0</v>
      </c>
      <c r="M37" s="95">
        <f>+Overheads!N14</f>
        <v>0</v>
      </c>
      <c r="N37" s="95">
        <f>+Overheads!O14</f>
        <v>0</v>
      </c>
      <c r="O37" s="95">
        <f t="shared" si="5"/>
        <v>0</v>
      </c>
      <c r="Q37" s="125"/>
    </row>
    <row r="38" spans="1:17" x14ac:dyDescent="0.2">
      <c r="A38" s="76" t="s">
        <v>49</v>
      </c>
      <c r="B38" s="95">
        <f>Actuals!C31</f>
        <v>0</v>
      </c>
      <c r="C38" s="95">
        <f>+Overheads!D15</f>
        <v>0</v>
      </c>
      <c r="D38" s="95">
        <f>+Overheads!E15</f>
        <v>0</v>
      </c>
      <c r="E38" s="95">
        <f>+Overheads!F15</f>
        <v>0</v>
      </c>
      <c r="F38" s="95">
        <f>+Overheads!G15</f>
        <v>0</v>
      </c>
      <c r="G38" s="95">
        <f>+Overheads!H15</f>
        <v>0</v>
      </c>
      <c r="H38" s="95">
        <f>+Overheads!I15</f>
        <v>0</v>
      </c>
      <c r="I38" s="95">
        <f>+Overheads!J15</f>
        <v>0</v>
      </c>
      <c r="J38" s="95">
        <f>+Overheads!K15</f>
        <v>0</v>
      </c>
      <c r="K38" s="95">
        <f>+Overheads!L15</f>
        <v>0</v>
      </c>
      <c r="L38" s="95">
        <f>+Overheads!M15</f>
        <v>0</v>
      </c>
      <c r="M38" s="95">
        <f>+Overheads!N15</f>
        <v>0</v>
      </c>
      <c r="N38" s="95">
        <f>+Overheads!O15</f>
        <v>0</v>
      </c>
      <c r="O38" s="95">
        <f t="shared" si="5"/>
        <v>0</v>
      </c>
      <c r="Q38" s="125"/>
    </row>
    <row r="39" spans="1:17" x14ac:dyDescent="0.2">
      <c r="A39" s="76" t="s">
        <v>50</v>
      </c>
      <c r="B39" s="95">
        <f>Actuals!C32</f>
        <v>0</v>
      </c>
      <c r="C39" s="95">
        <f>+Overheads!D16</f>
        <v>0</v>
      </c>
      <c r="D39" s="95">
        <f>+Overheads!E16</f>
        <v>0</v>
      </c>
      <c r="E39" s="95">
        <f>+Overheads!F16</f>
        <v>0</v>
      </c>
      <c r="F39" s="95">
        <f>+Overheads!G16</f>
        <v>0</v>
      </c>
      <c r="G39" s="95">
        <f>+Overheads!H16</f>
        <v>0</v>
      </c>
      <c r="H39" s="95">
        <f>+Overheads!I16</f>
        <v>0</v>
      </c>
      <c r="I39" s="95">
        <f>+Overheads!J16</f>
        <v>0</v>
      </c>
      <c r="J39" s="95">
        <f>+Overheads!K16</f>
        <v>0</v>
      </c>
      <c r="K39" s="95">
        <f>+Overheads!L16</f>
        <v>0</v>
      </c>
      <c r="L39" s="95">
        <f>+Overheads!M16</f>
        <v>0</v>
      </c>
      <c r="M39" s="95">
        <f>+Overheads!N16</f>
        <v>0</v>
      </c>
      <c r="N39" s="95">
        <f>+Overheads!O16</f>
        <v>0</v>
      </c>
      <c r="O39" s="95">
        <f t="shared" si="5"/>
        <v>0</v>
      </c>
      <c r="Q39" s="125"/>
    </row>
    <row r="40" spans="1:17" x14ac:dyDescent="0.2">
      <c r="A40" s="103" t="s">
        <v>201</v>
      </c>
      <c r="B40" s="95">
        <f>Actuals!C33</f>
        <v>0</v>
      </c>
      <c r="C40" s="95">
        <f>+Overheads!D17</f>
        <v>0</v>
      </c>
      <c r="D40" s="95">
        <f>+Overheads!E17</f>
        <v>0</v>
      </c>
      <c r="E40" s="95">
        <f>+Overheads!F17</f>
        <v>0</v>
      </c>
      <c r="F40" s="95">
        <f>+Overheads!G17</f>
        <v>0</v>
      </c>
      <c r="G40" s="95">
        <f>+Overheads!H17</f>
        <v>0</v>
      </c>
      <c r="H40" s="95">
        <f>+Overheads!I17</f>
        <v>0</v>
      </c>
      <c r="I40" s="95">
        <f>+Overheads!J17</f>
        <v>0</v>
      </c>
      <c r="J40" s="95">
        <f>+Overheads!K17</f>
        <v>0</v>
      </c>
      <c r="K40" s="95">
        <f>+Overheads!L17</f>
        <v>0</v>
      </c>
      <c r="L40" s="95">
        <f>+Overheads!M17</f>
        <v>0</v>
      </c>
      <c r="M40" s="95">
        <f>+Overheads!N17</f>
        <v>0</v>
      </c>
      <c r="N40" s="95">
        <f>+Overheads!O17</f>
        <v>0</v>
      </c>
      <c r="O40" s="95">
        <f t="shared" si="5"/>
        <v>0</v>
      </c>
      <c r="Q40" s="125"/>
    </row>
    <row r="41" spans="1:17" x14ac:dyDescent="0.2">
      <c r="A41" s="76" t="s">
        <v>52</v>
      </c>
      <c r="B41" s="95">
        <f>Actuals!C34</f>
        <v>0</v>
      </c>
      <c r="C41" s="95">
        <f>+Overheads!D18</f>
        <v>0</v>
      </c>
      <c r="D41" s="95">
        <f>+Overheads!E18</f>
        <v>0</v>
      </c>
      <c r="E41" s="95">
        <f>+Overheads!F18</f>
        <v>0</v>
      </c>
      <c r="F41" s="95">
        <f>+Overheads!G18</f>
        <v>0</v>
      </c>
      <c r="G41" s="95">
        <f>+Overheads!H18</f>
        <v>0</v>
      </c>
      <c r="H41" s="95">
        <f>+Overheads!I18</f>
        <v>0</v>
      </c>
      <c r="I41" s="95">
        <f>+Overheads!J18</f>
        <v>0</v>
      </c>
      <c r="J41" s="95">
        <f>+Overheads!K18</f>
        <v>0</v>
      </c>
      <c r="K41" s="95">
        <f>+Overheads!L18</f>
        <v>0</v>
      </c>
      <c r="L41" s="95">
        <f>+Overheads!M18</f>
        <v>0</v>
      </c>
      <c r="M41" s="95">
        <f>+Overheads!N18</f>
        <v>0</v>
      </c>
      <c r="N41" s="95">
        <f>+Overheads!O18</f>
        <v>0</v>
      </c>
      <c r="O41" s="95">
        <f t="shared" si="5"/>
        <v>0</v>
      </c>
      <c r="Q41" s="125"/>
    </row>
    <row r="42" spans="1:17" x14ac:dyDescent="0.2">
      <c r="A42" s="76" t="s">
        <v>130</v>
      </c>
      <c r="B42" s="95">
        <f>Actuals!C35</f>
        <v>0</v>
      </c>
      <c r="C42" s="95">
        <f>+Overheads!D19</f>
        <v>0</v>
      </c>
      <c r="D42" s="95">
        <f>+Overheads!E19</f>
        <v>0</v>
      </c>
      <c r="E42" s="95">
        <f>+Overheads!F19</f>
        <v>0</v>
      </c>
      <c r="F42" s="95">
        <f>+Overheads!G19</f>
        <v>0</v>
      </c>
      <c r="G42" s="95">
        <f>+Overheads!H19</f>
        <v>0</v>
      </c>
      <c r="H42" s="95">
        <f>+Overheads!I19</f>
        <v>0</v>
      </c>
      <c r="I42" s="95">
        <f>+Overheads!J19</f>
        <v>0</v>
      </c>
      <c r="J42" s="95">
        <f>+Overheads!K19</f>
        <v>0</v>
      </c>
      <c r="K42" s="95">
        <f>+Overheads!L19</f>
        <v>0</v>
      </c>
      <c r="L42" s="95">
        <f>+Overheads!M19</f>
        <v>0</v>
      </c>
      <c r="M42" s="95">
        <f>+Overheads!N19</f>
        <v>0</v>
      </c>
      <c r="N42" s="95">
        <f>+Overheads!O19</f>
        <v>0</v>
      </c>
      <c r="O42" s="95">
        <f t="shared" si="5"/>
        <v>0</v>
      </c>
      <c r="Q42" s="125"/>
    </row>
    <row r="43" spans="1:17" x14ac:dyDescent="0.2">
      <c r="A43" s="104" t="s">
        <v>208</v>
      </c>
      <c r="B43" s="95">
        <f>Actuals!C36</f>
        <v>0</v>
      </c>
      <c r="C43" s="95">
        <f>+Overheads!D20</f>
        <v>0</v>
      </c>
      <c r="D43" s="95">
        <f>+Overheads!E20</f>
        <v>0</v>
      </c>
      <c r="E43" s="95">
        <f>+Overheads!F20</f>
        <v>0</v>
      </c>
      <c r="F43" s="95">
        <f>+Overheads!G20</f>
        <v>0</v>
      </c>
      <c r="G43" s="95">
        <f>+Overheads!H20</f>
        <v>0</v>
      </c>
      <c r="H43" s="95">
        <f>+Overheads!I20</f>
        <v>0</v>
      </c>
      <c r="I43" s="95">
        <f>+Overheads!J20</f>
        <v>0</v>
      </c>
      <c r="J43" s="95">
        <f>+Overheads!K20</f>
        <v>0</v>
      </c>
      <c r="K43" s="95">
        <f>+Overheads!L20</f>
        <v>0</v>
      </c>
      <c r="L43" s="95">
        <f>+Overheads!M20</f>
        <v>0</v>
      </c>
      <c r="M43" s="95">
        <f>+Overheads!N20</f>
        <v>0</v>
      </c>
      <c r="N43" s="95">
        <f>+Overheads!O20</f>
        <v>0</v>
      </c>
      <c r="O43" s="95">
        <f t="shared" si="5"/>
        <v>0</v>
      </c>
      <c r="Q43" s="125"/>
    </row>
    <row r="44" spans="1:17" x14ac:dyDescent="0.2">
      <c r="A44" s="103" t="s">
        <v>209</v>
      </c>
      <c r="B44" s="95">
        <f>Actuals!C37</f>
        <v>0</v>
      </c>
      <c r="C44" s="95">
        <f>+Overheads!D21</f>
        <v>0</v>
      </c>
      <c r="D44" s="95">
        <f>+Overheads!E21</f>
        <v>0</v>
      </c>
      <c r="E44" s="95">
        <f>+Overheads!F21</f>
        <v>0</v>
      </c>
      <c r="F44" s="95">
        <f>+Overheads!G21</f>
        <v>0</v>
      </c>
      <c r="G44" s="95">
        <f>+Overheads!H21</f>
        <v>0</v>
      </c>
      <c r="H44" s="95">
        <f>+Overheads!I21</f>
        <v>0</v>
      </c>
      <c r="I44" s="95">
        <f>+Overheads!J21</f>
        <v>0</v>
      </c>
      <c r="J44" s="95">
        <f>+Overheads!K21</f>
        <v>0</v>
      </c>
      <c r="K44" s="95">
        <f>+Overheads!L21</f>
        <v>0</v>
      </c>
      <c r="L44" s="95">
        <f>+Overheads!M21</f>
        <v>0</v>
      </c>
      <c r="M44" s="95">
        <f>+Overheads!N21</f>
        <v>0</v>
      </c>
      <c r="N44" s="95">
        <f>+Overheads!O21</f>
        <v>0</v>
      </c>
      <c r="O44" s="95">
        <f t="shared" si="5"/>
        <v>0</v>
      </c>
      <c r="Q44" s="125"/>
    </row>
    <row r="45" spans="1:17" x14ac:dyDescent="0.2">
      <c r="A45" s="76" t="s">
        <v>55</v>
      </c>
      <c r="B45" s="95">
        <f>Actuals!C38</f>
        <v>0</v>
      </c>
      <c r="C45" s="95">
        <f>+Overheads!D22</f>
        <v>0</v>
      </c>
      <c r="D45" s="95">
        <f>+Overheads!E22</f>
        <v>0</v>
      </c>
      <c r="E45" s="95">
        <f>+Overheads!F22</f>
        <v>0</v>
      </c>
      <c r="F45" s="95">
        <f>+Overheads!G22</f>
        <v>0</v>
      </c>
      <c r="G45" s="95">
        <f>+Overheads!H22</f>
        <v>0</v>
      </c>
      <c r="H45" s="95">
        <f>+Overheads!I22</f>
        <v>0</v>
      </c>
      <c r="I45" s="95">
        <f>+Overheads!J22</f>
        <v>0</v>
      </c>
      <c r="J45" s="95">
        <f>+Overheads!K22</f>
        <v>0</v>
      </c>
      <c r="K45" s="95">
        <f>+Overheads!L22</f>
        <v>0</v>
      </c>
      <c r="L45" s="95">
        <f>+Overheads!M22</f>
        <v>0</v>
      </c>
      <c r="M45" s="95">
        <f>+Overheads!N22</f>
        <v>0</v>
      </c>
      <c r="N45" s="95">
        <f>+Overheads!O22</f>
        <v>0</v>
      </c>
      <c r="O45" s="95">
        <f t="shared" si="5"/>
        <v>0</v>
      </c>
      <c r="Q45" s="125"/>
    </row>
    <row r="46" spans="1:17" x14ac:dyDescent="0.2">
      <c r="A46" s="76" t="s">
        <v>56</v>
      </c>
      <c r="B46" s="96">
        <f>SUM(B33:B45)</f>
        <v>0</v>
      </c>
      <c r="C46" s="96">
        <f t="shared" ref="C46:O46" si="6">SUM(C33:C45)</f>
        <v>0</v>
      </c>
      <c r="D46" s="96">
        <f t="shared" si="6"/>
        <v>0</v>
      </c>
      <c r="E46" s="96">
        <f t="shared" si="6"/>
        <v>0</v>
      </c>
      <c r="F46" s="96">
        <f t="shared" si="6"/>
        <v>0</v>
      </c>
      <c r="G46" s="96">
        <f t="shared" si="6"/>
        <v>0</v>
      </c>
      <c r="H46" s="96">
        <f t="shared" si="6"/>
        <v>0</v>
      </c>
      <c r="I46" s="96">
        <f t="shared" si="6"/>
        <v>0</v>
      </c>
      <c r="J46" s="96">
        <f t="shared" si="6"/>
        <v>0</v>
      </c>
      <c r="K46" s="96">
        <f t="shared" si="6"/>
        <v>0</v>
      </c>
      <c r="L46" s="96">
        <f t="shared" si="6"/>
        <v>0</v>
      </c>
      <c r="M46" s="96">
        <f>SUM(M33:M45)</f>
        <v>0</v>
      </c>
      <c r="N46" s="96">
        <f>SUM(N33:N45)</f>
        <v>0</v>
      </c>
      <c r="O46" s="96">
        <f t="shared" si="6"/>
        <v>0</v>
      </c>
      <c r="Q46" s="125"/>
    </row>
    <row r="47" spans="1:17" x14ac:dyDescent="0.2"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Q47" s="125"/>
    </row>
    <row r="48" spans="1:17" s="75" customFormat="1" x14ac:dyDescent="0.2">
      <c r="A48" s="75" t="s">
        <v>57</v>
      </c>
      <c r="B48" s="105">
        <f>B28-B46</f>
        <v>0</v>
      </c>
      <c r="C48" s="105">
        <f t="shared" ref="C48:L48" si="7">C28-C46</f>
        <v>0</v>
      </c>
      <c r="D48" s="105">
        <f t="shared" si="7"/>
        <v>0</v>
      </c>
      <c r="E48" s="105">
        <f t="shared" si="7"/>
        <v>0</v>
      </c>
      <c r="F48" s="105">
        <f t="shared" si="7"/>
        <v>0</v>
      </c>
      <c r="G48" s="105">
        <f t="shared" si="7"/>
        <v>0</v>
      </c>
      <c r="H48" s="105">
        <f t="shared" si="7"/>
        <v>0</v>
      </c>
      <c r="I48" s="105">
        <f t="shared" si="7"/>
        <v>0</v>
      </c>
      <c r="J48" s="105">
        <f t="shared" si="7"/>
        <v>0</v>
      </c>
      <c r="K48" s="105">
        <f t="shared" si="7"/>
        <v>0</v>
      </c>
      <c r="L48" s="105">
        <f t="shared" si="7"/>
        <v>0</v>
      </c>
      <c r="M48" s="105">
        <f>M28-M46</f>
        <v>0</v>
      </c>
      <c r="N48" s="105">
        <f>N28-N46</f>
        <v>0</v>
      </c>
      <c r="O48" s="105">
        <f>O28-O46</f>
        <v>0</v>
      </c>
      <c r="Q48" s="126"/>
    </row>
    <row r="49" spans="1:17" x14ac:dyDescent="0.2">
      <c r="A49" s="75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Q49" s="125"/>
    </row>
    <row r="50" spans="1:17" x14ac:dyDescent="0.2">
      <c r="A50" s="75" t="s">
        <v>211</v>
      </c>
      <c r="B50" s="97"/>
      <c r="C50" s="111" t="e">
        <f t="shared" ref="C50:O50" si="8">C48/C15</f>
        <v>#DIV/0!</v>
      </c>
      <c r="D50" s="111" t="e">
        <f t="shared" si="8"/>
        <v>#DIV/0!</v>
      </c>
      <c r="E50" s="111" t="e">
        <f t="shared" si="8"/>
        <v>#DIV/0!</v>
      </c>
      <c r="F50" s="111" t="e">
        <f t="shared" si="8"/>
        <v>#DIV/0!</v>
      </c>
      <c r="G50" s="111" t="e">
        <f t="shared" si="8"/>
        <v>#DIV/0!</v>
      </c>
      <c r="H50" s="111" t="e">
        <f t="shared" si="8"/>
        <v>#DIV/0!</v>
      </c>
      <c r="I50" s="111" t="e">
        <f t="shared" si="8"/>
        <v>#DIV/0!</v>
      </c>
      <c r="J50" s="111" t="e">
        <f t="shared" si="8"/>
        <v>#DIV/0!</v>
      </c>
      <c r="K50" s="111" t="e">
        <f t="shared" si="8"/>
        <v>#DIV/0!</v>
      </c>
      <c r="L50" s="111" t="e">
        <f t="shared" si="8"/>
        <v>#DIV/0!</v>
      </c>
      <c r="M50" s="111" t="e">
        <f t="shared" si="8"/>
        <v>#DIV/0!</v>
      </c>
      <c r="N50" s="111" t="e">
        <f t="shared" si="8"/>
        <v>#DIV/0!</v>
      </c>
      <c r="O50" s="111" t="e">
        <f t="shared" si="8"/>
        <v>#DIV/0!</v>
      </c>
      <c r="Q50" s="125"/>
    </row>
    <row r="51" spans="1:17" x14ac:dyDescent="0.2"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Q51" s="125"/>
    </row>
    <row r="52" spans="1:17" x14ac:dyDescent="0.2">
      <c r="A52" s="76" t="s">
        <v>44</v>
      </c>
      <c r="B52" s="95">
        <f>Actuals!C43</f>
        <v>0</v>
      </c>
      <c r="C52" s="95">
        <f>+Overheads!D24</f>
        <v>0</v>
      </c>
      <c r="D52" s="95">
        <f>+Overheads!E24</f>
        <v>0</v>
      </c>
      <c r="E52" s="95">
        <f>+Overheads!F24</f>
        <v>0</v>
      </c>
      <c r="F52" s="95">
        <f>+Overheads!G24</f>
        <v>0</v>
      </c>
      <c r="G52" s="95">
        <f>+Overheads!H24</f>
        <v>0</v>
      </c>
      <c r="H52" s="95">
        <f>+Overheads!I24</f>
        <v>0</v>
      </c>
      <c r="I52" s="95">
        <f>+Overheads!J24</f>
        <v>0</v>
      </c>
      <c r="J52" s="95">
        <f>+Overheads!K24</f>
        <v>0</v>
      </c>
      <c r="K52" s="95">
        <f>+Overheads!L24</f>
        <v>0</v>
      </c>
      <c r="L52" s="95">
        <f>+Overheads!M24</f>
        <v>0</v>
      </c>
      <c r="M52" s="95">
        <f>+Overheads!N24</f>
        <v>0</v>
      </c>
      <c r="N52" s="95">
        <f>+Overheads!O24</f>
        <v>0</v>
      </c>
      <c r="O52" s="95">
        <f>SUM(B52:N52)</f>
        <v>0</v>
      </c>
      <c r="Q52" s="125"/>
    </row>
    <row r="53" spans="1:17" x14ac:dyDescent="0.2">
      <c r="A53" s="76" t="s">
        <v>58</v>
      </c>
      <c r="B53" s="95">
        <f>Actuals!C44</f>
        <v>0</v>
      </c>
      <c r="C53" s="95">
        <f>+Overheads!D25</f>
        <v>0</v>
      </c>
      <c r="D53" s="95">
        <f>+Overheads!E25</f>
        <v>0</v>
      </c>
      <c r="E53" s="95">
        <f>+Overheads!F25</f>
        <v>0</v>
      </c>
      <c r="F53" s="95">
        <f>+Overheads!G25</f>
        <v>0</v>
      </c>
      <c r="G53" s="95">
        <f>+Overheads!H25</f>
        <v>0</v>
      </c>
      <c r="H53" s="95">
        <f>+Overheads!I25</f>
        <v>0</v>
      </c>
      <c r="I53" s="95">
        <f>+Overheads!J25</f>
        <v>0</v>
      </c>
      <c r="J53" s="95">
        <f>+Overheads!K25</f>
        <v>0</v>
      </c>
      <c r="K53" s="95">
        <f>+Overheads!L25</f>
        <v>0</v>
      </c>
      <c r="L53" s="95">
        <f>+Overheads!M25</f>
        <v>0</v>
      </c>
      <c r="M53" s="95">
        <f>+Overheads!N25</f>
        <v>0</v>
      </c>
      <c r="N53" s="95">
        <f>+Overheads!O25</f>
        <v>0</v>
      </c>
      <c r="O53" s="95">
        <f>SUM(B53:N53)</f>
        <v>0</v>
      </c>
      <c r="Q53" s="125"/>
    </row>
    <row r="54" spans="1:17" x14ac:dyDescent="0.2"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Q54" s="125"/>
    </row>
    <row r="55" spans="1:17" x14ac:dyDescent="0.2">
      <c r="A55" s="75" t="s">
        <v>59</v>
      </c>
      <c r="B55" s="96">
        <f>B48+B52+B53</f>
        <v>0</v>
      </c>
      <c r="C55" s="96">
        <f t="shared" ref="C55:L55" si="9">C48+C52+C53</f>
        <v>0</v>
      </c>
      <c r="D55" s="96">
        <f t="shared" si="9"/>
        <v>0</v>
      </c>
      <c r="E55" s="96">
        <f t="shared" si="9"/>
        <v>0</v>
      </c>
      <c r="F55" s="96">
        <f t="shared" si="9"/>
        <v>0</v>
      </c>
      <c r="G55" s="96">
        <f t="shared" si="9"/>
        <v>0</v>
      </c>
      <c r="H55" s="96">
        <f t="shared" si="9"/>
        <v>0</v>
      </c>
      <c r="I55" s="96">
        <f t="shared" si="9"/>
        <v>0</v>
      </c>
      <c r="J55" s="96">
        <f t="shared" si="9"/>
        <v>0</v>
      </c>
      <c r="K55" s="96">
        <f t="shared" si="9"/>
        <v>0</v>
      </c>
      <c r="L55" s="96">
        <f t="shared" si="9"/>
        <v>0</v>
      </c>
      <c r="M55" s="96">
        <f>M48+M52+M53</f>
        <v>0</v>
      </c>
      <c r="N55" s="96">
        <f>N48+N52+N53</f>
        <v>0</v>
      </c>
      <c r="O55" s="96">
        <f>O48+O52+O53</f>
        <v>0</v>
      </c>
      <c r="Q55" s="125"/>
    </row>
    <row r="56" spans="1:17" x14ac:dyDescent="0.2">
      <c r="A56" s="104" t="s">
        <v>60</v>
      </c>
      <c r="B56" s="95">
        <f>-Payments!E63</f>
        <v>0</v>
      </c>
      <c r="C56" s="95"/>
      <c r="D56" s="95">
        <f>-Payments!G63</f>
        <v>0</v>
      </c>
      <c r="E56" s="95">
        <f>-Payments!H63</f>
        <v>0</v>
      </c>
      <c r="F56" s="95">
        <f>-Payments!I63</f>
        <v>0</v>
      </c>
      <c r="G56" s="95">
        <f>-Payments!J63</f>
        <v>0</v>
      </c>
      <c r="H56" s="95">
        <f>-Payments!K63</f>
        <v>0</v>
      </c>
      <c r="I56" s="95">
        <f>-Payments!L63</f>
        <v>0</v>
      </c>
      <c r="J56" s="95">
        <f>-Payments!M63</f>
        <v>0</v>
      </c>
      <c r="K56" s="95">
        <f>-Payments!P63</f>
        <v>0</v>
      </c>
      <c r="L56" s="95">
        <f>-Payments!Q63</f>
        <v>0</v>
      </c>
      <c r="M56" s="95">
        <f>-Payments!R63</f>
        <v>0</v>
      </c>
      <c r="N56" s="95">
        <f>-Payments!S63</f>
        <v>0</v>
      </c>
      <c r="O56" s="95">
        <f>SUM(B56:L56)</f>
        <v>0</v>
      </c>
      <c r="Q56" s="125"/>
    </row>
    <row r="57" spans="1:17" s="98" customFormat="1" x14ac:dyDescent="0.2">
      <c r="A57" s="98" t="s">
        <v>61</v>
      </c>
      <c r="B57" s="105">
        <f>B55+B56</f>
        <v>0</v>
      </c>
      <c r="C57" s="105">
        <f t="shared" ref="C57:L57" si="10">C55+C56</f>
        <v>0</v>
      </c>
      <c r="D57" s="105">
        <f t="shared" si="10"/>
        <v>0</v>
      </c>
      <c r="E57" s="105">
        <f t="shared" si="10"/>
        <v>0</v>
      </c>
      <c r="F57" s="105">
        <f t="shared" si="10"/>
        <v>0</v>
      </c>
      <c r="G57" s="105">
        <f t="shared" si="10"/>
        <v>0</v>
      </c>
      <c r="H57" s="105">
        <f t="shared" si="10"/>
        <v>0</v>
      </c>
      <c r="I57" s="105">
        <f t="shared" si="10"/>
        <v>0</v>
      </c>
      <c r="J57" s="105">
        <f t="shared" si="10"/>
        <v>0</v>
      </c>
      <c r="K57" s="105">
        <f t="shared" si="10"/>
        <v>0</v>
      </c>
      <c r="L57" s="105">
        <f t="shared" si="10"/>
        <v>0</v>
      </c>
      <c r="M57" s="105">
        <f>M55+M56</f>
        <v>0</v>
      </c>
      <c r="N57" s="105">
        <f>N55+N56</f>
        <v>0</v>
      </c>
      <c r="O57" s="105">
        <f>O55+O56</f>
        <v>0</v>
      </c>
      <c r="Q57" s="126"/>
    </row>
    <row r="58" spans="1:17" s="98" customFormat="1" x14ac:dyDescent="0.2"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Q58" s="106"/>
    </row>
    <row r="59" spans="1:17" s="98" customFormat="1" x14ac:dyDescent="0.2">
      <c r="B59" s="106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Q59" s="106"/>
    </row>
    <row r="60" spans="1:17" s="98" customFormat="1" x14ac:dyDescent="0.2"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Q60" s="106"/>
    </row>
    <row r="61" spans="1:17" s="91" customFormat="1" x14ac:dyDescent="0.2">
      <c r="A61" s="98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Q61" s="97"/>
    </row>
    <row r="62" spans="1:17" x14ac:dyDescent="0.2"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</row>
    <row r="63" spans="1:17" x14ac:dyDescent="0.2">
      <c r="A63" s="98" t="s">
        <v>10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</row>
    <row r="64" spans="1:17" x14ac:dyDescent="0.2"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</row>
    <row r="65" spans="1:17" x14ac:dyDescent="0.2">
      <c r="A65" s="75" t="s">
        <v>11</v>
      </c>
      <c r="B65" s="135">
        <f>Actuals!C52</f>
        <v>0</v>
      </c>
      <c r="C65" s="95">
        <f>'Fixed Assets'!D12</f>
        <v>0</v>
      </c>
      <c r="D65" s="95">
        <f>'Fixed Assets'!E12</f>
        <v>0</v>
      </c>
      <c r="E65" s="95">
        <f>'Fixed Assets'!F12</f>
        <v>0</v>
      </c>
      <c r="F65" s="95">
        <f>'Fixed Assets'!G12</f>
        <v>0</v>
      </c>
      <c r="G65" s="95">
        <f>'Fixed Assets'!H12</f>
        <v>0</v>
      </c>
      <c r="H65" s="95">
        <f>'Fixed Assets'!I12</f>
        <v>0</v>
      </c>
      <c r="I65" s="95">
        <f>'Fixed Assets'!J12</f>
        <v>0</v>
      </c>
      <c r="J65" s="95">
        <f>'Fixed Assets'!K12</f>
        <v>0</v>
      </c>
      <c r="K65" s="95">
        <f>'Fixed Assets'!L12</f>
        <v>0</v>
      </c>
      <c r="L65" s="95">
        <f>'Fixed Assets'!M12</f>
        <v>0</v>
      </c>
      <c r="M65" s="95">
        <f>'Fixed Assets'!N12</f>
        <v>0</v>
      </c>
      <c r="N65" s="95">
        <f>'Fixed Assets'!O12</f>
        <v>0</v>
      </c>
    </row>
    <row r="66" spans="1:17" x14ac:dyDescent="0.2">
      <c r="B66" s="13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</row>
    <row r="67" spans="1:17" x14ac:dyDescent="0.2">
      <c r="A67" s="75" t="s">
        <v>12</v>
      </c>
      <c r="B67" s="13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</row>
    <row r="68" spans="1:17" x14ac:dyDescent="0.2">
      <c r="A68" s="76" t="s">
        <v>14</v>
      </c>
      <c r="B68" s="135">
        <f>Actuals!C55</f>
        <v>0</v>
      </c>
      <c r="C68" s="95">
        <f>'Sales &amp; Receipts'!C61</f>
        <v>0</v>
      </c>
      <c r="D68" s="95">
        <f>'Sales &amp; Receipts'!D61</f>
        <v>0</v>
      </c>
      <c r="E68" s="95">
        <f>'Sales &amp; Receipts'!E61</f>
        <v>0</v>
      </c>
      <c r="F68" s="95">
        <f>'Sales &amp; Receipts'!F61</f>
        <v>0</v>
      </c>
      <c r="G68" s="95">
        <f>'Sales &amp; Receipts'!G61</f>
        <v>0</v>
      </c>
      <c r="H68" s="95">
        <f>'Sales &amp; Receipts'!H61</f>
        <v>0</v>
      </c>
      <c r="I68" s="95">
        <f>'Sales &amp; Receipts'!I61</f>
        <v>0</v>
      </c>
      <c r="J68" s="95">
        <f>'Sales &amp; Receipts'!J61</f>
        <v>0</v>
      </c>
      <c r="K68" s="95">
        <f>'Sales &amp; Receipts'!K61</f>
        <v>0</v>
      </c>
      <c r="L68" s="95">
        <f>'Sales &amp; Receipts'!L61</f>
        <v>0</v>
      </c>
      <c r="M68" s="95">
        <f>'Sales &amp; Receipts'!M61</f>
        <v>0</v>
      </c>
      <c r="N68" s="95">
        <f>'Sales &amp; Receipts'!N61</f>
        <v>0</v>
      </c>
      <c r="P68" s="92"/>
      <c r="Q68" s="125"/>
    </row>
    <row r="69" spans="1:17" x14ac:dyDescent="0.2">
      <c r="A69" s="76" t="s">
        <v>196</v>
      </c>
      <c r="B69" s="135">
        <f>Actuals!C56</f>
        <v>0</v>
      </c>
      <c r="C69" s="95">
        <f>B69</f>
        <v>0</v>
      </c>
      <c r="D69" s="95">
        <f t="shared" ref="D69:N69" si="11">C69</f>
        <v>0</v>
      </c>
      <c r="E69" s="95">
        <f t="shared" si="11"/>
        <v>0</v>
      </c>
      <c r="F69" s="95">
        <f t="shared" si="11"/>
        <v>0</v>
      </c>
      <c r="G69" s="95">
        <f t="shared" si="11"/>
        <v>0</v>
      </c>
      <c r="H69" s="95">
        <f t="shared" si="11"/>
        <v>0</v>
      </c>
      <c r="I69" s="95">
        <f t="shared" si="11"/>
        <v>0</v>
      </c>
      <c r="J69" s="95">
        <f t="shared" si="11"/>
        <v>0</v>
      </c>
      <c r="K69" s="95">
        <f t="shared" si="11"/>
        <v>0</v>
      </c>
      <c r="L69" s="95">
        <f t="shared" si="11"/>
        <v>0</v>
      </c>
      <c r="M69" s="95">
        <f t="shared" si="11"/>
        <v>0</v>
      </c>
      <c r="N69" s="95">
        <f t="shared" si="11"/>
        <v>0</v>
      </c>
    </row>
    <row r="70" spans="1:17" x14ac:dyDescent="0.2">
      <c r="A70" s="76" t="s">
        <v>13</v>
      </c>
      <c r="B70" s="135">
        <f>Actuals!C57</f>
        <v>0</v>
      </c>
      <c r="C70" s="95">
        <f>Actuals!D57</f>
        <v>0</v>
      </c>
      <c r="D70" s="95">
        <f>Actuals!E57</f>
        <v>0</v>
      </c>
      <c r="E70" s="95">
        <f>Actuals!F57</f>
        <v>0</v>
      </c>
      <c r="F70" s="95">
        <f>Actuals!G57</f>
        <v>0</v>
      </c>
      <c r="G70" s="95">
        <f>Actuals!H57</f>
        <v>0</v>
      </c>
      <c r="H70" s="95">
        <f>Actuals!I57</f>
        <v>0</v>
      </c>
      <c r="I70" s="95">
        <f>Actuals!J57</f>
        <v>0</v>
      </c>
      <c r="J70" s="95">
        <f>Actuals!K57</f>
        <v>0</v>
      </c>
      <c r="K70" s="95">
        <f>Actuals!L57</f>
        <v>0</v>
      </c>
      <c r="L70" s="95">
        <f>Actuals!M57</f>
        <v>0</v>
      </c>
      <c r="M70" s="95">
        <f>Actuals!N57</f>
        <v>0</v>
      </c>
      <c r="N70" s="95">
        <f>Actuals!O57</f>
        <v>0</v>
      </c>
    </row>
    <row r="71" spans="1:17" x14ac:dyDescent="0.2">
      <c r="B71" s="136">
        <f t="shared" ref="B71:L71" si="12">SUM(B68:B70)</f>
        <v>0</v>
      </c>
      <c r="C71" s="96">
        <f t="shared" si="12"/>
        <v>0</v>
      </c>
      <c r="D71" s="96">
        <f t="shared" si="12"/>
        <v>0</v>
      </c>
      <c r="E71" s="96">
        <f t="shared" si="12"/>
        <v>0</v>
      </c>
      <c r="F71" s="96">
        <f t="shared" si="12"/>
        <v>0</v>
      </c>
      <c r="G71" s="96">
        <f t="shared" si="12"/>
        <v>0</v>
      </c>
      <c r="H71" s="96">
        <f t="shared" si="12"/>
        <v>0</v>
      </c>
      <c r="I71" s="96">
        <f t="shared" si="12"/>
        <v>0</v>
      </c>
      <c r="J71" s="96">
        <f t="shared" si="12"/>
        <v>0</v>
      </c>
      <c r="K71" s="96">
        <f t="shared" si="12"/>
        <v>0</v>
      </c>
      <c r="L71" s="96">
        <f t="shared" si="12"/>
        <v>0</v>
      </c>
      <c r="M71" s="96">
        <f>SUM(M68:M70)</f>
        <v>0</v>
      </c>
      <c r="N71" s="96">
        <f>SUM(N68:N70)</f>
        <v>0</v>
      </c>
    </row>
    <row r="72" spans="1:17" x14ac:dyDescent="0.2">
      <c r="A72" s="75" t="s">
        <v>15</v>
      </c>
      <c r="B72" s="13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</row>
    <row r="73" spans="1:17" s="91" customFormat="1" x14ac:dyDescent="0.2">
      <c r="A73" s="91" t="s">
        <v>206</v>
      </c>
      <c r="B73" s="135">
        <f>Actuals!C60</f>
        <v>0</v>
      </c>
      <c r="C73" s="95">
        <f>C136</f>
        <v>0</v>
      </c>
      <c r="D73" s="95">
        <f t="shared" ref="D73:L73" si="13">D136</f>
        <v>0</v>
      </c>
      <c r="E73" s="95">
        <f t="shared" si="13"/>
        <v>0</v>
      </c>
      <c r="F73" s="95">
        <f t="shared" si="13"/>
        <v>0</v>
      </c>
      <c r="G73" s="95">
        <f t="shared" si="13"/>
        <v>0</v>
      </c>
      <c r="H73" s="95">
        <f t="shared" si="13"/>
        <v>0</v>
      </c>
      <c r="I73" s="95">
        <f t="shared" si="13"/>
        <v>0</v>
      </c>
      <c r="J73" s="95">
        <f t="shared" si="13"/>
        <v>0</v>
      </c>
      <c r="K73" s="95">
        <f t="shared" si="13"/>
        <v>0</v>
      </c>
      <c r="L73" s="95">
        <f t="shared" si="13"/>
        <v>0</v>
      </c>
      <c r="M73" s="95">
        <f>M136</f>
        <v>0</v>
      </c>
      <c r="N73" s="95">
        <f>N136</f>
        <v>0</v>
      </c>
      <c r="Q73" s="127"/>
    </row>
    <row r="74" spans="1:17" s="91" customFormat="1" x14ac:dyDescent="0.2">
      <c r="A74" s="91" t="s">
        <v>17</v>
      </c>
      <c r="B74" s="135">
        <f>Actuals!C61</f>
        <v>0</v>
      </c>
      <c r="C74" s="95">
        <f>-'Creditors &amp; Payments'!D81+'Creditors &amp; Payments'!D17</f>
        <v>0</v>
      </c>
      <c r="D74" s="95">
        <f>-'Creditors &amp; Payments'!E81+'Creditors &amp; Payments'!E17</f>
        <v>0</v>
      </c>
      <c r="E74" s="95">
        <f>-'Creditors &amp; Payments'!F81+'Creditors &amp; Payments'!F17</f>
        <v>0</v>
      </c>
      <c r="F74" s="95">
        <f>-'Creditors &amp; Payments'!G81+'Creditors &amp; Payments'!G17</f>
        <v>0</v>
      </c>
      <c r="G74" s="95">
        <f>-'Creditors &amp; Payments'!H81+'Creditors &amp; Payments'!H17</f>
        <v>0</v>
      </c>
      <c r="H74" s="95">
        <f>-'Creditors &amp; Payments'!I81+'Creditors &amp; Payments'!I17</f>
        <v>0</v>
      </c>
      <c r="I74" s="95">
        <f>-'Creditors &amp; Payments'!J81+'Creditors &amp; Payments'!J17</f>
        <v>0</v>
      </c>
      <c r="J74" s="95">
        <f>-'Creditors &amp; Payments'!K81+'Creditors &amp; Payments'!K17</f>
        <v>0</v>
      </c>
      <c r="K74" s="95">
        <f>-'Creditors &amp; Payments'!L81+'Creditors &amp; Payments'!L17</f>
        <v>0</v>
      </c>
      <c r="L74" s="95">
        <f>-'Creditors &amp; Payments'!M81+'Creditors &amp; Payments'!M17</f>
        <v>0</v>
      </c>
      <c r="M74" s="95">
        <f>-'Creditors &amp; Payments'!N81+'Creditors &amp; Payments'!N17</f>
        <v>0</v>
      </c>
      <c r="N74" s="95">
        <f>-'Creditors &amp; Payments'!O81+'Creditors &amp; Payments'!O17</f>
        <v>0</v>
      </c>
      <c r="P74" s="95"/>
      <c r="Q74" s="125"/>
    </row>
    <row r="75" spans="1:17" x14ac:dyDescent="0.2">
      <c r="A75" s="76" t="s">
        <v>18</v>
      </c>
      <c r="B75" s="135">
        <f>Actuals!C62</f>
        <v>0</v>
      </c>
      <c r="C75" s="95">
        <f>-'VAT &amp; PAYE'!D22</f>
        <v>0</v>
      </c>
      <c r="D75" s="95">
        <f>-'VAT &amp; PAYE'!E22</f>
        <v>0</v>
      </c>
      <c r="E75" s="95">
        <f>-'VAT &amp; PAYE'!F22</f>
        <v>0</v>
      </c>
      <c r="F75" s="95">
        <f>-'VAT &amp; PAYE'!G22</f>
        <v>0</v>
      </c>
      <c r="G75" s="95">
        <f>-'VAT &amp; PAYE'!H22</f>
        <v>0</v>
      </c>
      <c r="H75" s="95">
        <f>-'VAT &amp; PAYE'!I22</f>
        <v>0</v>
      </c>
      <c r="I75" s="95">
        <f>-'VAT &amp; PAYE'!J22</f>
        <v>0</v>
      </c>
      <c r="J75" s="95">
        <f>-'VAT &amp; PAYE'!K22</f>
        <v>0</v>
      </c>
      <c r="K75" s="95">
        <f>-'VAT &amp; PAYE'!L22</f>
        <v>0</v>
      </c>
      <c r="L75" s="95">
        <f>-'VAT &amp; PAYE'!M22</f>
        <v>0</v>
      </c>
      <c r="M75" s="95">
        <f>-'VAT &amp; PAYE'!N22</f>
        <v>0</v>
      </c>
      <c r="N75" s="95">
        <f>-'VAT &amp; PAYE'!O22</f>
        <v>0</v>
      </c>
    </row>
    <row r="76" spans="1:17" x14ac:dyDescent="0.2">
      <c r="A76" s="76" t="s">
        <v>19</v>
      </c>
      <c r="B76" s="135">
        <f>Actuals!C63</f>
        <v>0</v>
      </c>
      <c r="C76" s="95">
        <f>-'VAT &amp; PAYE'!D16</f>
        <v>0</v>
      </c>
      <c r="D76" s="95">
        <f>-'VAT &amp; PAYE'!E16</f>
        <v>0</v>
      </c>
      <c r="E76" s="95">
        <f>-'VAT &amp; PAYE'!F16</f>
        <v>0</v>
      </c>
      <c r="F76" s="95">
        <f>-'VAT &amp; PAYE'!G16</f>
        <v>0</v>
      </c>
      <c r="G76" s="95">
        <f>-'VAT &amp; PAYE'!H16</f>
        <v>0</v>
      </c>
      <c r="H76" s="95">
        <f>-'VAT &amp; PAYE'!I16</f>
        <v>0</v>
      </c>
      <c r="I76" s="95">
        <f>-'VAT &amp; PAYE'!J16</f>
        <v>0</v>
      </c>
      <c r="J76" s="95">
        <f>-'VAT &amp; PAYE'!K16</f>
        <v>0</v>
      </c>
      <c r="K76" s="95">
        <f>-'VAT &amp; PAYE'!L16</f>
        <v>0</v>
      </c>
      <c r="L76" s="95">
        <f>-'VAT &amp; PAYE'!M16</f>
        <v>0</v>
      </c>
      <c r="M76" s="95">
        <f>-'VAT &amp; PAYE'!N16</f>
        <v>0</v>
      </c>
      <c r="N76" s="95">
        <f>-'VAT &amp; PAYE'!O16</f>
        <v>0</v>
      </c>
    </row>
    <row r="77" spans="1:17" x14ac:dyDescent="0.2">
      <c r="B77" s="135">
        <f>Actuals!C64</f>
        <v>0</v>
      </c>
      <c r="C77" s="95">
        <f>-'Creditors &amp; Payments'!D90</f>
        <v>0</v>
      </c>
      <c r="D77" s="95">
        <f>-'Creditors &amp; Payments'!E90</f>
        <v>0</v>
      </c>
      <c r="E77" s="95">
        <f>-'Creditors &amp; Payments'!F90</f>
        <v>0</v>
      </c>
      <c r="F77" s="95">
        <f>-'Creditors &amp; Payments'!G90</f>
        <v>0</v>
      </c>
      <c r="G77" s="95">
        <f>-'Creditors &amp; Payments'!H90</f>
        <v>0</v>
      </c>
      <c r="H77" s="95">
        <f>-'Creditors &amp; Payments'!I90</f>
        <v>0</v>
      </c>
      <c r="I77" s="95">
        <f>-'Creditors &amp; Payments'!J90</f>
        <v>0</v>
      </c>
      <c r="J77" s="95">
        <f>-'Creditors &amp; Payments'!K90</f>
        <v>0</v>
      </c>
      <c r="K77" s="95">
        <f>-'Creditors &amp; Payments'!L90</f>
        <v>0</v>
      </c>
      <c r="L77" s="95">
        <f>-'Creditors &amp; Payments'!M90</f>
        <v>0</v>
      </c>
      <c r="M77" s="95">
        <f>-'Creditors &amp; Payments'!N90</f>
        <v>0</v>
      </c>
      <c r="N77" s="95">
        <f>-'Creditors &amp; Payments'!O90</f>
        <v>0</v>
      </c>
    </row>
    <row r="78" spans="1:17" s="91" customFormat="1" x14ac:dyDescent="0.2">
      <c r="A78" s="91" t="s">
        <v>20</v>
      </c>
      <c r="B78" s="135">
        <f>'Creditors &amp; Payments'!C17</f>
        <v>0</v>
      </c>
      <c r="C78" s="95">
        <f>'Creditors &amp; Payments'!D17</f>
        <v>0</v>
      </c>
      <c r="D78" s="95">
        <f>'Creditors &amp; Payments'!E17</f>
        <v>0</v>
      </c>
      <c r="E78" s="95">
        <f>'Creditors &amp; Payments'!F17</f>
        <v>0</v>
      </c>
      <c r="F78" s="95">
        <f>'Creditors &amp; Payments'!G17</f>
        <v>0</v>
      </c>
      <c r="G78" s="95">
        <f>'Creditors &amp; Payments'!H17</f>
        <v>0</v>
      </c>
      <c r="H78" s="95">
        <f>'Creditors &amp; Payments'!I17</f>
        <v>0</v>
      </c>
      <c r="I78" s="95">
        <f>'Creditors &amp; Payments'!J17</f>
        <v>0</v>
      </c>
      <c r="J78" s="95">
        <f>'Creditors &amp; Payments'!K17</f>
        <v>0</v>
      </c>
      <c r="K78" s="95">
        <f>'Creditors &amp; Payments'!L17</f>
        <v>0</v>
      </c>
      <c r="L78" s="95">
        <f>'Creditors &amp; Payments'!M17</f>
        <v>0</v>
      </c>
      <c r="M78" s="95">
        <f>'Creditors &amp; Payments'!N17</f>
        <v>0</v>
      </c>
      <c r="N78" s="95">
        <f>'Creditors &amp; Payments'!O17</f>
        <v>0</v>
      </c>
      <c r="Q78" s="127"/>
    </row>
    <row r="79" spans="1:17" x14ac:dyDescent="0.2">
      <c r="A79" s="76" t="s">
        <v>189</v>
      </c>
      <c r="B79" s="135">
        <f>Actuals!C66</f>
        <v>0</v>
      </c>
      <c r="C79" s="95">
        <f>-Other!D19</f>
        <v>0</v>
      </c>
      <c r="D79" s="95">
        <f>-Other!E19</f>
        <v>0</v>
      </c>
      <c r="E79" s="95">
        <f>-Other!F19</f>
        <v>0</v>
      </c>
      <c r="F79" s="95">
        <f>-Other!G19</f>
        <v>0</v>
      </c>
      <c r="G79" s="95">
        <f>-Other!H19</f>
        <v>0</v>
      </c>
      <c r="H79" s="95">
        <f>-Other!I19</f>
        <v>0</v>
      </c>
      <c r="I79" s="95">
        <f>-Other!J19</f>
        <v>0</v>
      </c>
      <c r="J79" s="95">
        <f>-Other!K19</f>
        <v>0</v>
      </c>
      <c r="K79" s="95">
        <f>-Other!L19</f>
        <v>0</v>
      </c>
      <c r="L79" s="95">
        <f>-Other!M19</f>
        <v>0</v>
      </c>
      <c r="M79" s="95">
        <f>-Other!N19</f>
        <v>0</v>
      </c>
      <c r="N79" s="95">
        <f>-Other!O19</f>
        <v>0</v>
      </c>
    </row>
    <row r="80" spans="1:17" x14ac:dyDescent="0.2">
      <c r="B80" s="136">
        <f>SUM(B73:B79)</f>
        <v>0</v>
      </c>
      <c r="C80" s="96">
        <f t="shared" ref="C80:L80" si="14">SUM(C73:C78)</f>
        <v>0</v>
      </c>
      <c r="D80" s="96">
        <f t="shared" si="14"/>
        <v>0</v>
      </c>
      <c r="E80" s="96">
        <f t="shared" si="14"/>
        <v>0</v>
      </c>
      <c r="F80" s="96">
        <f t="shared" si="14"/>
        <v>0</v>
      </c>
      <c r="G80" s="96">
        <f t="shared" si="14"/>
        <v>0</v>
      </c>
      <c r="H80" s="96">
        <f t="shared" si="14"/>
        <v>0</v>
      </c>
      <c r="I80" s="96">
        <f t="shared" si="14"/>
        <v>0</v>
      </c>
      <c r="J80" s="96">
        <f t="shared" si="14"/>
        <v>0</v>
      </c>
      <c r="K80" s="96">
        <f t="shared" si="14"/>
        <v>0</v>
      </c>
      <c r="L80" s="96">
        <f t="shared" si="14"/>
        <v>0</v>
      </c>
      <c r="M80" s="96">
        <f>SUM(M73:M78)</f>
        <v>0</v>
      </c>
      <c r="N80" s="96">
        <f>SUM(N73:N78)</f>
        <v>0</v>
      </c>
    </row>
    <row r="81" spans="1:14" x14ac:dyDescent="0.2">
      <c r="A81" s="75" t="s">
        <v>21</v>
      </c>
      <c r="B81" s="13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</row>
    <row r="82" spans="1:14" x14ac:dyDescent="0.2">
      <c r="A82" s="76" t="s">
        <v>202</v>
      </c>
      <c r="B82" s="135">
        <f>Actuals!C69</f>
        <v>0</v>
      </c>
      <c r="C82" s="95">
        <f>-Other!D12</f>
        <v>0</v>
      </c>
      <c r="D82" s="95">
        <f>-Other!E12</f>
        <v>0</v>
      </c>
      <c r="E82" s="95">
        <f>-Other!F12</f>
        <v>0</v>
      </c>
      <c r="F82" s="95">
        <f>-Other!G12</f>
        <v>0</v>
      </c>
      <c r="G82" s="95">
        <f>-Other!H12</f>
        <v>0</v>
      </c>
      <c r="H82" s="95">
        <f>-Other!I12</f>
        <v>0</v>
      </c>
      <c r="I82" s="95">
        <f>-Other!J12</f>
        <v>0</v>
      </c>
      <c r="J82" s="95">
        <f>-Other!K12</f>
        <v>0</v>
      </c>
      <c r="K82" s="95">
        <f>-Other!L12</f>
        <v>0</v>
      </c>
      <c r="L82" s="95">
        <f>-Other!M12</f>
        <v>0</v>
      </c>
      <c r="M82" s="95">
        <f>-Other!N12</f>
        <v>0</v>
      </c>
      <c r="N82" s="95">
        <f>-Other!O12</f>
        <v>0</v>
      </c>
    </row>
    <row r="83" spans="1:14" x14ac:dyDescent="0.2">
      <c r="B83" s="136">
        <f>SUM(B82)</f>
        <v>0</v>
      </c>
      <c r="C83" s="96">
        <f t="shared" ref="C83:L83" si="15">SUM(C82)</f>
        <v>0</v>
      </c>
      <c r="D83" s="96">
        <f t="shared" si="15"/>
        <v>0</v>
      </c>
      <c r="E83" s="96">
        <f t="shared" si="15"/>
        <v>0</v>
      </c>
      <c r="F83" s="96">
        <f t="shared" si="15"/>
        <v>0</v>
      </c>
      <c r="G83" s="96">
        <f t="shared" si="15"/>
        <v>0</v>
      </c>
      <c r="H83" s="96">
        <f t="shared" si="15"/>
        <v>0</v>
      </c>
      <c r="I83" s="96">
        <f t="shared" si="15"/>
        <v>0</v>
      </c>
      <c r="J83" s="96">
        <f t="shared" si="15"/>
        <v>0</v>
      </c>
      <c r="K83" s="96">
        <f t="shared" si="15"/>
        <v>0</v>
      </c>
      <c r="L83" s="96">
        <f t="shared" si="15"/>
        <v>0</v>
      </c>
      <c r="M83" s="96">
        <f>SUM(M82)</f>
        <v>0</v>
      </c>
      <c r="N83" s="96">
        <f>SUM(N82)</f>
        <v>0</v>
      </c>
    </row>
    <row r="84" spans="1:14" x14ac:dyDescent="0.2">
      <c r="B84" s="13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</row>
    <row r="85" spans="1:14" x14ac:dyDescent="0.2">
      <c r="A85" s="75" t="s">
        <v>22</v>
      </c>
      <c r="B85" s="136">
        <f>B65+B71+B80+B83</f>
        <v>0</v>
      </c>
      <c r="C85" s="96">
        <f t="shared" ref="C85:L85" si="16">C65+C71+C80+C83</f>
        <v>0</v>
      </c>
      <c r="D85" s="96">
        <f t="shared" si="16"/>
        <v>0</v>
      </c>
      <c r="E85" s="96">
        <f t="shared" si="16"/>
        <v>0</v>
      </c>
      <c r="F85" s="96">
        <f t="shared" si="16"/>
        <v>0</v>
      </c>
      <c r="G85" s="96">
        <f t="shared" si="16"/>
        <v>0</v>
      </c>
      <c r="H85" s="96">
        <f t="shared" si="16"/>
        <v>0</v>
      </c>
      <c r="I85" s="96">
        <f t="shared" si="16"/>
        <v>0</v>
      </c>
      <c r="J85" s="96">
        <f t="shared" si="16"/>
        <v>0</v>
      </c>
      <c r="K85" s="96">
        <f t="shared" si="16"/>
        <v>0</v>
      </c>
      <c r="L85" s="96">
        <f t="shared" si="16"/>
        <v>0</v>
      </c>
      <c r="M85" s="96">
        <f>M65+M71+M80+M83</f>
        <v>0</v>
      </c>
      <c r="N85" s="96">
        <f>N65+N71+N80+N83</f>
        <v>0</v>
      </c>
    </row>
    <row r="86" spans="1:14" x14ac:dyDescent="0.2">
      <c r="B86" s="13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</row>
    <row r="87" spans="1:14" x14ac:dyDescent="0.2">
      <c r="A87" s="75" t="s">
        <v>23</v>
      </c>
      <c r="B87" s="13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</row>
    <row r="88" spans="1:14" x14ac:dyDescent="0.2">
      <c r="A88" s="76" t="s">
        <v>24</v>
      </c>
      <c r="B88" s="135">
        <f>Actuals!C75</f>
        <v>0</v>
      </c>
      <c r="C88" s="95">
        <f>$B$88</f>
        <v>0</v>
      </c>
      <c r="D88" s="95">
        <f t="shared" ref="D88:N88" si="17">$B$88</f>
        <v>0</v>
      </c>
      <c r="E88" s="95">
        <f t="shared" si="17"/>
        <v>0</v>
      </c>
      <c r="F88" s="95">
        <f t="shared" si="17"/>
        <v>0</v>
      </c>
      <c r="G88" s="95">
        <f t="shared" si="17"/>
        <v>0</v>
      </c>
      <c r="H88" s="95">
        <f t="shared" si="17"/>
        <v>0</v>
      </c>
      <c r="I88" s="95">
        <f t="shared" si="17"/>
        <v>0</v>
      </c>
      <c r="J88" s="95">
        <f t="shared" si="17"/>
        <v>0</v>
      </c>
      <c r="K88" s="95">
        <f t="shared" si="17"/>
        <v>0</v>
      </c>
      <c r="L88" s="95">
        <f t="shared" si="17"/>
        <v>0</v>
      </c>
      <c r="M88" s="95">
        <f t="shared" si="17"/>
        <v>0</v>
      </c>
      <c r="N88" s="95">
        <f t="shared" si="17"/>
        <v>0</v>
      </c>
    </row>
    <row r="89" spans="1:14" x14ac:dyDescent="0.2">
      <c r="A89" s="76" t="s">
        <v>25</v>
      </c>
      <c r="B89" s="135">
        <f>Actuals!C76</f>
        <v>0</v>
      </c>
      <c r="C89" s="95">
        <f t="shared" ref="C89:L89" si="18">B89+C57</f>
        <v>0</v>
      </c>
      <c r="D89" s="95">
        <f t="shared" si="18"/>
        <v>0</v>
      </c>
      <c r="E89" s="95">
        <f t="shared" si="18"/>
        <v>0</v>
      </c>
      <c r="F89" s="95">
        <f t="shared" si="18"/>
        <v>0</v>
      </c>
      <c r="G89" s="95">
        <f t="shared" si="18"/>
        <v>0</v>
      </c>
      <c r="H89" s="95">
        <f t="shared" si="18"/>
        <v>0</v>
      </c>
      <c r="I89" s="95">
        <f t="shared" si="18"/>
        <v>0</v>
      </c>
      <c r="J89" s="95">
        <f t="shared" si="18"/>
        <v>0</v>
      </c>
      <c r="K89" s="95">
        <f t="shared" si="18"/>
        <v>0</v>
      </c>
      <c r="L89" s="95">
        <f t="shared" si="18"/>
        <v>0</v>
      </c>
      <c r="M89" s="95">
        <f>L89+M57</f>
        <v>0</v>
      </c>
      <c r="N89" s="95">
        <f>M89+N57</f>
        <v>0</v>
      </c>
    </row>
    <row r="90" spans="1:14" x14ac:dyDescent="0.2">
      <c r="B90" s="136">
        <f>B85</f>
        <v>0</v>
      </c>
      <c r="C90" s="96">
        <f>C88+C89</f>
        <v>0</v>
      </c>
      <c r="D90" s="96">
        <f t="shared" ref="D90:L90" si="19">D88+D89</f>
        <v>0</v>
      </c>
      <c r="E90" s="96">
        <f t="shared" si="19"/>
        <v>0</v>
      </c>
      <c r="F90" s="96">
        <f t="shared" si="19"/>
        <v>0</v>
      </c>
      <c r="G90" s="96">
        <f t="shared" si="19"/>
        <v>0</v>
      </c>
      <c r="H90" s="96">
        <f t="shared" si="19"/>
        <v>0</v>
      </c>
      <c r="I90" s="96">
        <f t="shared" si="19"/>
        <v>0</v>
      </c>
      <c r="J90" s="96">
        <f t="shared" si="19"/>
        <v>0</v>
      </c>
      <c r="K90" s="96">
        <f t="shared" si="19"/>
        <v>0</v>
      </c>
      <c r="L90" s="96">
        <f t="shared" si="19"/>
        <v>0</v>
      </c>
      <c r="M90" s="96">
        <f>M88+M89</f>
        <v>0</v>
      </c>
      <c r="N90" s="96">
        <f>N88+N89</f>
        <v>0</v>
      </c>
    </row>
    <row r="91" spans="1:14" x14ac:dyDescent="0.2">
      <c r="B91" s="13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x14ac:dyDescent="0.2">
      <c r="A92" s="99" t="s">
        <v>190</v>
      </c>
      <c r="B92" s="138">
        <f>B85-B90</f>
        <v>0</v>
      </c>
      <c r="C92" s="100">
        <f t="shared" ref="C92:N92" si="20">C85-C90</f>
        <v>0</v>
      </c>
      <c r="D92" s="100">
        <f t="shared" si="20"/>
        <v>0</v>
      </c>
      <c r="E92" s="100">
        <f t="shared" si="20"/>
        <v>0</v>
      </c>
      <c r="F92" s="100">
        <f t="shared" si="20"/>
        <v>0</v>
      </c>
      <c r="G92" s="100">
        <f t="shared" si="20"/>
        <v>0</v>
      </c>
      <c r="H92" s="100">
        <f t="shared" si="20"/>
        <v>0</v>
      </c>
      <c r="I92" s="100">
        <f t="shared" si="20"/>
        <v>0</v>
      </c>
      <c r="J92" s="100">
        <f t="shared" si="20"/>
        <v>0</v>
      </c>
      <c r="K92" s="100">
        <f t="shared" si="20"/>
        <v>0</v>
      </c>
      <c r="L92" s="100">
        <f t="shared" si="20"/>
        <v>0</v>
      </c>
      <c r="M92" s="100">
        <f t="shared" si="20"/>
        <v>0</v>
      </c>
      <c r="N92" s="100">
        <f t="shared" si="20"/>
        <v>0</v>
      </c>
    </row>
    <row r="93" spans="1:14" x14ac:dyDescent="0.2">
      <c r="A93" s="99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</row>
    <row r="94" spans="1:14" x14ac:dyDescent="0.2">
      <c r="A94" s="99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</row>
    <row r="95" spans="1:14" x14ac:dyDescent="0.2">
      <c r="A95" s="99"/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</row>
    <row r="96" spans="1:14" x14ac:dyDescent="0.2">
      <c r="A96" s="99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</row>
    <row r="97" spans="1:20" x14ac:dyDescent="0.2">
      <c r="A97" s="99"/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</row>
    <row r="98" spans="1:20" x14ac:dyDescent="0.2">
      <c r="A98" s="99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</row>
    <row r="99" spans="1:20" x14ac:dyDescent="0.2">
      <c r="A99" s="99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</row>
    <row r="100" spans="1:20" x14ac:dyDescent="0.2">
      <c r="A100" s="99"/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</row>
    <row r="101" spans="1:20" x14ac:dyDescent="0.2">
      <c r="A101" s="99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</row>
    <row r="102" spans="1:20" x14ac:dyDescent="0.2">
      <c r="A102" s="99"/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</row>
    <row r="103" spans="1:20" x14ac:dyDescent="0.2">
      <c r="A103" s="99"/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</row>
    <row r="104" spans="1:20" x14ac:dyDescent="0.2">
      <c r="A104" s="99"/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</row>
    <row r="105" spans="1:20" x14ac:dyDescent="0.2">
      <c r="A105" s="99"/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</row>
    <row r="106" spans="1:20" x14ac:dyDescent="0.2">
      <c r="A106" s="99"/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</row>
    <row r="107" spans="1:20" x14ac:dyDescent="0.2">
      <c r="A107" s="99"/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</row>
    <row r="108" spans="1:20" x14ac:dyDescent="0.2">
      <c r="A108" s="99"/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</row>
    <row r="109" spans="1:20" x14ac:dyDescent="0.2">
      <c r="A109" s="99"/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</row>
    <row r="110" spans="1:20" x14ac:dyDescent="0.2">
      <c r="A110" s="75" t="s">
        <v>63</v>
      </c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125"/>
      <c r="R110" s="92"/>
      <c r="S110" s="92"/>
      <c r="T110" s="92"/>
    </row>
    <row r="111" spans="1:20" x14ac:dyDescent="0.2"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125"/>
      <c r="R111" s="92"/>
      <c r="S111" s="92"/>
      <c r="T111" s="92"/>
    </row>
    <row r="112" spans="1:20" x14ac:dyDescent="0.2">
      <c r="A112" s="76" t="s">
        <v>64</v>
      </c>
      <c r="B112" s="92"/>
      <c r="C112" s="85">
        <f>B136</f>
        <v>0</v>
      </c>
      <c r="D112" s="85">
        <f>C136</f>
        <v>0</v>
      </c>
      <c r="E112" s="85">
        <f t="shared" ref="E112:L112" si="21">D136</f>
        <v>0</v>
      </c>
      <c r="F112" s="85">
        <f t="shared" si="21"/>
        <v>0</v>
      </c>
      <c r="G112" s="85">
        <f t="shared" si="21"/>
        <v>0</v>
      </c>
      <c r="H112" s="85">
        <f t="shared" si="21"/>
        <v>0</v>
      </c>
      <c r="I112" s="85">
        <f t="shared" si="21"/>
        <v>0</v>
      </c>
      <c r="J112" s="85">
        <f t="shared" si="21"/>
        <v>0</v>
      </c>
      <c r="K112" s="85">
        <f t="shared" si="21"/>
        <v>0</v>
      </c>
      <c r="L112" s="85">
        <f t="shared" si="21"/>
        <v>0</v>
      </c>
      <c r="M112" s="85">
        <f>L136</f>
        <v>0</v>
      </c>
      <c r="N112" s="85">
        <f>M136</f>
        <v>0</v>
      </c>
      <c r="O112" s="85">
        <f>N112</f>
        <v>0</v>
      </c>
      <c r="P112" s="92"/>
      <c r="Q112" s="125"/>
      <c r="R112" s="92"/>
      <c r="S112" s="92"/>
      <c r="T112" s="92"/>
    </row>
    <row r="113" spans="1:20" x14ac:dyDescent="0.2">
      <c r="B113" s="92"/>
      <c r="C113" s="95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125"/>
      <c r="R113" s="92"/>
      <c r="S113" s="92"/>
      <c r="T113" s="92"/>
    </row>
    <row r="114" spans="1:20" x14ac:dyDescent="0.2">
      <c r="A114" s="75" t="s">
        <v>75</v>
      </c>
      <c r="B114" s="92"/>
      <c r="C114" s="95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125"/>
      <c r="R114" s="92"/>
      <c r="S114" s="92"/>
      <c r="T114" s="92"/>
    </row>
    <row r="115" spans="1:20" x14ac:dyDescent="0.2">
      <c r="A115" s="76" t="s">
        <v>33</v>
      </c>
      <c r="B115" s="92"/>
      <c r="C115" s="92">
        <f>'Sales &amp; Receipts'!C55</f>
        <v>0</v>
      </c>
      <c r="D115" s="92">
        <f>'Sales &amp; Receipts'!D55</f>
        <v>0</v>
      </c>
      <c r="E115" s="92">
        <f>'Sales &amp; Receipts'!E55</f>
        <v>0</v>
      </c>
      <c r="F115" s="92">
        <f>'Sales &amp; Receipts'!F55</f>
        <v>0</v>
      </c>
      <c r="G115" s="92">
        <f>'Sales &amp; Receipts'!G55</f>
        <v>0</v>
      </c>
      <c r="H115" s="92">
        <f>'Sales &amp; Receipts'!H55</f>
        <v>0</v>
      </c>
      <c r="I115" s="92">
        <f>'Sales &amp; Receipts'!I55</f>
        <v>0</v>
      </c>
      <c r="J115" s="92">
        <f>'Sales &amp; Receipts'!J55</f>
        <v>0</v>
      </c>
      <c r="K115" s="92">
        <f>'Sales &amp; Receipts'!K55</f>
        <v>0</v>
      </c>
      <c r="L115" s="92">
        <f>'Sales &amp; Receipts'!L55</f>
        <v>0</v>
      </c>
      <c r="M115" s="92">
        <f>'Sales &amp; Receipts'!M55</f>
        <v>0</v>
      </c>
      <c r="N115" s="92">
        <f>'Sales &amp; Receipts'!N55</f>
        <v>0</v>
      </c>
      <c r="O115" s="95">
        <f>N115</f>
        <v>0</v>
      </c>
      <c r="P115" s="92"/>
      <c r="Q115" s="125"/>
      <c r="R115" s="92"/>
      <c r="S115" s="92"/>
      <c r="T115" s="92"/>
    </row>
    <row r="116" spans="1:20" x14ac:dyDescent="0.2">
      <c r="B116" s="92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2"/>
      <c r="Q116" s="125"/>
      <c r="R116" s="92"/>
      <c r="S116" s="92"/>
      <c r="T116" s="92"/>
    </row>
    <row r="117" spans="1:20" x14ac:dyDescent="0.2">
      <c r="A117" s="76" t="s">
        <v>31</v>
      </c>
      <c r="B117" s="92"/>
      <c r="C117" s="96">
        <f t="shared" ref="C117:O117" si="22">SUM(C115:C116)</f>
        <v>0</v>
      </c>
      <c r="D117" s="85">
        <f t="shared" si="22"/>
        <v>0</v>
      </c>
      <c r="E117" s="85">
        <f t="shared" si="22"/>
        <v>0</v>
      </c>
      <c r="F117" s="85">
        <f t="shared" si="22"/>
        <v>0</v>
      </c>
      <c r="G117" s="85">
        <f t="shared" si="22"/>
        <v>0</v>
      </c>
      <c r="H117" s="85">
        <f t="shared" si="22"/>
        <v>0</v>
      </c>
      <c r="I117" s="85">
        <f t="shared" si="22"/>
        <v>0</v>
      </c>
      <c r="J117" s="85">
        <f t="shared" si="22"/>
        <v>0</v>
      </c>
      <c r="K117" s="85">
        <f t="shared" si="22"/>
        <v>0</v>
      </c>
      <c r="L117" s="85">
        <f t="shared" si="22"/>
        <v>0</v>
      </c>
      <c r="M117" s="85">
        <f t="shared" si="22"/>
        <v>0</v>
      </c>
      <c r="N117" s="85">
        <f t="shared" si="22"/>
        <v>0</v>
      </c>
      <c r="O117" s="85">
        <f t="shared" si="22"/>
        <v>0</v>
      </c>
      <c r="P117" s="92"/>
      <c r="Q117" s="125"/>
      <c r="R117" s="92"/>
      <c r="S117" s="92"/>
      <c r="T117" s="92"/>
    </row>
    <row r="118" spans="1:20" x14ac:dyDescent="0.2"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125"/>
      <c r="R118" s="92"/>
      <c r="S118" s="92"/>
      <c r="T118" s="92"/>
    </row>
    <row r="119" spans="1:20" x14ac:dyDescent="0.2">
      <c r="A119" s="75" t="s">
        <v>74</v>
      </c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125"/>
      <c r="R119" s="92"/>
      <c r="S119" s="92"/>
      <c r="T119" s="92"/>
    </row>
    <row r="120" spans="1:20" x14ac:dyDescent="0.2">
      <c r="A120" s="76" t="s">
        <v>42</v>
      </c>
      <c r="B120" s="92"/>
      <c r="C120" s="92">
        <f>-'Creditors &amp; Payments'!D70</f>
        <v>0</v>
      </c>
      <c r="D120" s="92">
        <f>-'Creditors &amp; Payments'!E70</f>
        <v>0</v>
      </c>
      <c r="E120" s="92">
        <f>-'Creditors &amp; Payments'!F70</f>
        <v>0</v>
      </c>
      <c r="F120" s="92">
        <f>-'Creditors &amp; Payments'!G70</f>
        <v>0</v>
      </c>
      <c r="G120" s="92">
        <f>-'Creditors &amp; Payments'!H70</f>
        <v>0</v>
      </c>
      <c r="H120" s="92">
        <f>-'Creditors &amp; Payments'!I70</f>
        <v>0</v>
      </c>
      <c r="I120" s="92">
        <f>-'Creditors &amp; Payments'!J70</f>
        <v>0</v>
      </c>
      <c r="J120" s="92">
        <f>-'Creditors &amp; Payments'!K70</f>
        <v>0</v>
      </c>
      <c r="K120" s="92">
        <f>-'Creditors &amp; Payments'!L70</f>
        <v>0</v>
      </c>
      <c r="L120" s="92">
        <f>-'Creditors &amp; Payments'!M70</f>
        <v>0</v>
      </c>
      <c r="M120" s="92">
        <f>-'Creditors &amp; Payments'!N70</f>
        <v>0</v>
      </c>
      <c r="N120" s="92">
        <f>-'Creditors &amp; Payments'!O70</f>
        <v>0</v>
      </c>
      <c r="O120" s="95">
        <f>N120</f>
        <v>0</v>
      </c>
      <c r="P120" s="92"/>
      <c r="Q120" s="125"/>
      <c r="R120" s="92"/>
      <c r="S120" s="92"/>
      <c r="T120" s="92"/>
    </row>
    <row r="121" spans="1:20" x14ac:dyDescent="0.2">
      <c r="A121" s="76" t="s">
        <v>178</v>
      </c>
      <c r="B121" s="92"/>
      <c r="C121" s="92">
        <f>-'Creditors &amp; Payments'!D71</f>
        <v>0</v>
      </c>
      <c r="D121" s="92">
        <f>-'Creditors &amp; Payments'!E71</f>
        <v>0</v>
      </c>
      <c r="E121" s="92">
        <f>-'Creditors &amp; Payments'!F71</f>
        <v>0</v>
      </c>
      <c r="F121" s="92">
        <f>-'Creditors &amp; Payments'!G71</f>
        <v>0</v>
      </c>
      <c r="G121" s="92">
        <f>-'Creditors &amp; Payments'!H71</f>
        <v>0</v>
      </c>
      <c r="H121" s="92">
        <f>-'Creditors &amp; Payments'!I71</f>
        <v>0</v>
      </c>
      <c r="I121" s="92">
        <f>-'Creditors &amp; Payments'!J71</f>
        <v>0</v>
      </c>
      <c r="J121" s="92">
        <f>-'Creditors &amp; Payments'!K71</f>
        <v>0</v>
      </c>
      <c r="K121" s="92">
        <f>-'Creditors &amp; Payments'!L71</f>
        <v>0</v>
      </c>
      <c r="L121" s="92">
        <f>-'Creditors &amp; Payments'!M71</f>
        <v>0</v>
      </c>
      <c r="M121" s="92">
        <f>-'Creditors &amp; Payments'!N71</f>
        <v>0</v>
      </c>
      <c r="N121" s="92">
        <f>-'Creditors &amp; Payments'!O71</f>
        <v>0</v>
      </c>
      <c r="O121" s="95">
        <f>N121</f>
        <v>0</v>
      </c>
      <c r="P121" s="92"/>
      <c r="Q121" s="125"/>
      <c r="R121" s="92"/>
      <c r="S121" s="92"/>
      <c r="T121" s="92"/>
    </row>
    <row r="122" spans="1:20" x14ac:dyDescent="0.2">
      <c r="A122" s="76" t="s">
        <v>37</v>
      </c>
      <c r="B122" s="92"/>
      <c r="C122" s="95">
        <f>-'Creditors &amp; Payments'!D72</f>
        <v>0</v>
      </c>
      <c r="D122" s="92">
        <f>-'Creditors &amp; Payments'!E72</f>
        <v>0</v>
      </c>
      <c r="E122" s="92">
        <f>-'Creditors &amp; Payments'!F72</f>
        <v>0</v>
      </c>
      <c r="F122" s="92">
        <f>-'Creditors &amp; Payments'!G72</f>
        <v>0</v>
      </c>
      <c r="G122" s="92">
        <f>-'Creditors &amp; Payments'!H72</f>
        <v>0</v>
      </c>
      <c r="H122" s="92">
        <f>-'Creditors &amp; Payments'!I72</f>
        <v>0</v>
      </c>
      <c r="I122" s="92">
        <f>-'Creditors &amp; Payments'!J72</f>
        <v>0</v>
      </c>
      <c r="J122" s="92">
        <f>-'Creditors &amp; Payments'!K72</f>
        <v>0</v>
      </c>
      <c r="K122" s="92">
        <f>-'Creditors &amp; Payments'!L72</f>
        <v>0</v>
      </c>
      <c r="L122" s="92">
        <f>-'Creditors &amp; Payments'!M72</f>
        <v>0</v>
      </c>
      <c r="M122" s="92">
        <f>-'Creditors &amp; Payments'!N72</f>
        <v>0</v>
      </c>
      <c r="N122" s="92">
        <f>-'Creditors &amp; Payments'!O72</f>
        <v>0</v>
      </c>
      <c r="O122" s="95">
        <f t="shared" ref="O122:O131" si="23">N122</f>
        <v>0</v>
      </c>
      <c r="P122" s="92"/>
      <c r="Q122" s="125"/>
      <c r="R122" s="92"/>
      <c r="S122" s="92"/>
      <c r="T122" s="92"/>
    </row>
    <row r="123" spans="1:20" x14ac:dyDescent="0.2">
      <c r="A123" s="76" t="s">
        <v>36</v>
      </c>
      <c r="B123" s="92"/>
      <c r="C123" s="92">
        <f>-'Creditors &amp; Payments'!D73</f>
        <v>0</v>
      </c>
      <c r="D123" s="92">
        <f>-'Creditors &amp; Payments'!E73</f>
        <v>0</v>
      </c>
      <c r="E123" s="92">
        <f>-'Creditors &amp; Payments'!F73</f>
        <v>0</v>
      </c>
      <c r="F123" s="92">
        <f>-'Creditors &amp; Payments'!G73</f>
        <v>0</v>
      </c>
      <c r="G123" s="92">
        <f>-'Creditors &amp; Payments'!H73</f>
        <v>0</v>
      </c>
      <c r="H123" s="92">
        <f>-'Creditors &amp; Payments'!I73</f>
        <v>0</v>
      </c>
      <c r="I123" s="92">
        <f>-'Creditors &amp; Payments'!J73</f>
        <v>0</v>
      </c>
      <c r="J123" s="92">
        <f>-'Creditors &amp; Payments'!K73</f>
        <v>0</v>
      </c>
      <c r="K123" s="92">
        <f>-'Creditors &amp; Payments'!L73</f>
        <v>0</v>
      </c>
      <c r="L123" s="92">
        <f>-'Creditors &amp; Payments'!M73</f>
        <v>0</v>
      </c>
      <c r="M123" s="92">
        <f>-'Creditors &amp; Payments'!N73</f>
        <v>0</v>
      </c>
      <c r="N123" s="92">
        <f>-'Creditors &amp; Payments'!O73</f>
        <v>0</v>
      </c>
      <c r="O123" s="95">
        <f t="shared" si="23"/>
        <v>0</v>
      </c>
      <c r="P123" s="92"/>
      <c r="Q123" s="125"/>
      <c r="R123" s="92"/>
      <c r="S123" s="92"/>
      <c r="T123" s="92"/>
    </row>
    <row r="124" spans="1:20" x14ac:dyDescent="0.2">
      <c r="A124" s="76" t="s">
        <v>19</v>
      </c>
      <c r="B124" s="92"/>
      <c r="C124" s="92">
        <f>'VAT &amp; PAYE'!D15</f>
        <v>0</v>
      </c>
      <c r="D124" s="92">
        <f>'VAT &amp; PAYE'!E15</f>
        <v>0</v>
      </c>
      <c r="E124" s="92">
        <f>'VAT &amp; PAYE'!F15</f>
        <v>0</v>
      </c>
      <c r="F124" s="92">
        <f>'VAT &amp; PAYE'!G15</f>
        <v>0</v>
      </c>
      <c r="G124" s="92">
        <f>'VAT &amp; PAYE'!H15</f>
        <v>0</v>
      </c>
      <c r="H124" s="92">
        <f>'VAT &amp; PAYE'!I15</f>
        <v>0</v>
      </c>
      <c r="I124" s="92">
        <f>'VAT &amp; PAYE'!J15</f>
        <v>0</v>
      </c>
      <c r="J124" s="92">
        <f>'VAT &amp; PAYE'!K15</f>
        <v>0</v>
      </c>
      <c r="K124" s="92">
        <f>'VAT &amp; PAYE'!L15</f>
        <v>0</v>
      </c>
      <c r="L124" s="92">
        <f>'VAT &amp; PAYE'!M15</f>
        <v>0</v>
      </c>
      <c r="M124" s="92">
        <f>'VAT &amp; PAYE'!N15</f>
        <v>0</v>
      </c>
      <c r="N124" s="92">
        <f>'VAT &amp; PAYE'!O15</f>
        <v>0</v>
      </c>
      <c r="O124" s="95">
        <f t="shared" si="23"/>
        <v>0</v>
      </c>
      <c r="P124" s="92"/>
      <c r="Q124" s="125"/>
      <c r="R124" s="92"/>
      <c r="S124" s="92"/>
      <c r="T124" s="92"/>
    </row>
    <row r="125" spans="1:20" x14ac:dyDescent="0.2">
      <c r="A125" s="76" t="s">
        <v>35</v>
      </c>
      <c r="B125" s="92"/>
      <c r="C125" s="92">
        <f>Payroll!D23</f>
        <v>0</v>
      </c>
      <c r="D125" s="92">
        <f>Payroll!E23</f>
        <v>0</v>
      </c>
      <c r="E125" s="92">
        <f>Payroll!F23</f>
        <v>0</v>
      </c>
      <c r="F125" s="92">
        <f>Payroll!G23</f>
        <v>0</v>
      </c>
      <c r="G125" s="92">
        <f>Payroll!H23</f>
        <v>0</v>
      </c>
      <c r="H125" s="92">
        <f>Payroll!I23</f>
        <v>0</v>
      </c>
      <c r="I125" s="92">
        <f>Payroll!J23</f>
        <v>0</v>
      </c>
      <c r="J125" s="92">
        <f>Payroll!K23</f>
        <v>0</v>
      </c>
      <c r="K125" s="92">
        <f>Payroll!L23</f>
        <v>0</v>
      </c>
      <c r="L125" s="92">
        <f>Payroll!M23</f>
        <v>0</v>
      </c>
      <c r="M125" s="92">
        <f>Payroll!N23</f>
        <v>0</v>
      </c>
      <c r="N125" s="92">
        <f>Payroll!O23</f>
        <v>0</v>
      </c>
      <c r="O125" s="95">
        <f t="shared" si="23"/>
        <v>0</v>
      </c>
      <c r="P125" s="92"/>
      <c r="Q125" s="125"/>
      <c r="R125" s="92"/>
      <c r="S125" s="92"/>
      <c r="T125" s="92"/>
    </row>
    <row r="126" spans="1:20" x14ac:dyDescent="0.2">
      <c r="A126" s="76" t="s">
        <v>65</v>
      </c>
      <c r="B126" s="92"/>
      <c r="C126" s="92">
        <f>-Payments!D64</f>
        <v>0</v>
      </c>
      <c r="D126" s="92">
        <f>-Payments!E64</f>
        <v>0</v>
      </c>
      <c r="E126" s="92">
        <f>-Payments!F64</f>
        <v>0</v>
      </c>
      <c r="F126" s="92">
        <f>-Payments!G64</f>
        <v>0</v>
      </c>
      <c r="G126" s="92">
        <f>-Payments!H64</f>
        <v>0</v>
      </c>
      <c r="H126" s="92">
        <f>-Payments!I64</f>
        <v>0</v>
      </c>
      <c r="I126" s="92">
        <f>-Payments!J64</f>
        <v>0</v>
      </c>
      <c r="J126" s="92">
        <f>-Payments!K64</f>
        <v>0</v>
      </c>
      <c r="K126" s="92">
        <f>-Payments!L64</f>
        <v>0</v>
      </c>
      <c r="L126" s="92">
        <f>-Payments!M64</f>
        <v>0</v>
      </c>
      <c r="M126" s="92">
        <f>-Payments!N64</f>
        <v>0</v>
      </c>
      <c r="N126" s="92">
        <f>-Payments!O64</f>
        <v>0</v>
      </c>
      <c r="O126" s="95">
        <f t="shared" si="23"/>
        <v>0</v>
      </c>
      <c r="P126" s="92"/>
      <c r="Q126" s="125"/>
      <c r="R126" s="92"/>
      <c r="S126" s="92"/>
      <c r="T126" s="92"/>
    </row>
    <row r="127" spans="1:20" x14ac:dyDescent="0.2">
      <c r="A127" s="76" t="s">
        <v>66</v>
      </c>
      <c r="B127" s="92"/>
      <c r="C127" s="95">
        <f>'VAT &amp; PAYE'!D21</f>
        <v>0</v>
      </c>
      <c r="D127" s="92">
        <f>'VAT &amp; PAYE'!E21</f>
        <v>0</v>
      </c>
      <c r="E127" s="92">
        <f>'VAT &amp; PAYE'!F21</f>
        <v>0</v>
      </c>
      <c r="F127" s="92">
        <f>'VAT &amp; PAYE'!G21</f>
        <v>0</v>
      </c>
      <c r="G127" s="92">
        <f>'VAT &amp; PAYE'!H21</f>
        <v>0</v>
      </c>
      <c r="H127" s="92">
        <f>'VAT &amp; PAYE'!I21</f>
        <v>0</v>
      </c>
      <c r="I127" s="92">
        <f>'VAT &amp; PAYE'!J21</f>
        <v>0</v>
      </c>
      <c r="J127" s="92">
        <f>'VAT &amp; PAYE'!K21</f>
        <v>0</v>
      </c>
      <c r="K127" s="92">
        <f>'VAT &amp; PAYE'!L21</f>
        <v>0</v>
      </c>
      <c r="L127" s="92">
        <f>'VAT &amp; PAYE'!M21</f>
        <v>0</v>
      </c>
      <c r="M127" s="92">
        <f>'VAT &amp; PAYE'!N21</f>
        <v>0</v>
      </c>
      <c r="N127" s="92">
        <f>'VAT &amp; PAYE'!O21</f>
        <v>0</v>
      </c>
      <c r="O127" s="95">
        <f t="shared" si="23"/>
        <v>0</v>
      </c>
      <c r="P127" s="92"/>
      <c r="Q127" s="125"/>
      <c r="R127" s="92"/>
      <c r="S127" s="92"/>
      <c r="T127" s="92"/>
    </row>
    <row r="128" spans="1:20" x14ac:dyDescent="0.2">
      <c r="A128" s="76" t="s">
        <v>67</v>
      </c>
      <c r="B128" s="92"/>
      <c r="C128" s="92">
        <f>-Payments!D57</f>
        <v>0</v>
      </c>
      <c r="D128" s="92">
        <f>-Payments!E57</f>
        <v>0</v>
      </c>
      <c r="E128" s="92">
        <f>-Payments!F57</f>
        <v>0</v>
      </c>
      <c r="F128" s="92">
        <f>-Payments!G57</f>
        <v>0</v>
      </c>
      <c r="G128" s="92">
        <f>-Payments!H57</f>
        <v>0</v>
      </c>
      <c r="H128" s="92">
        <f>-Payments!I57</f>
        <v>0</v>
      </c>
      <c r="I128" s="92">
        <f>-Payments!J57</f>
        <v>0</v>
      </c>
      <c r="J128" s="92">
        <f>-Payments!K57</f>
        <v>0</v>
      </c>
      <c r="K128" s="92">
        <f>-Payments!L57</f>
        <v>0</v>
      </c>
      <c r="L128" s="92">
        <f>-Payments!M57</f>
        <v>0</v>
      </c>
      <c r="M128" s="92">
        <f>-Payments!N57</f>
        <v>0</v>
      </c>
      <c r="N128" s="92">
        <f>-Payments!O57</f>
        <v>0</v>
      </c>
      <c r="O128" s="95">
        <f t="shared" si="23"/>
        <v>0</v>
      </c>
      <c r="P128" s="92"/>
      <c r="Q128" s="125"/>
      <c r="R128" s="92"/>
      <c r="S128" s="92"/>
      <c r="T128" s="92"/>
    </row>
    <row r="129" spans="1:20" x14ac:dyDescent="0.2">
      <c r="A129" s="76" t="s">
        <v>164</v>
      </c>
      <c r="B129" s="92"/>
      <c r="C129" s="95">
        <f>-'Creditors &amp; Payments'!D74</f>
        <v>0</v>
      </c>
      <c r="D129" s="92">
        <f>-'Creditors &amp; Payments'!E74</f>
        <v>0</v>
      </c>
      <c r="E129" s="92">
        <f>-'Creditors &amp; Payments'!F74</f>
        <v>0</v>
      </c>
      <c r="F129" s="92">
        <f>-'Creditors &amp; Payments'!G74</f>
        <v>0</v>
      </c>
      <c r="G129" s="92">
        <f>-'Creditors &amp; Payments'!H74</f>
        <v>0</v>
      </c>
      <c r="H129" s="92">
        <f>-'Creditors &amp; Payments'!I74</f>
        <v>0</v>
      </c>
      <c r="I129" s="92">
        <f>-'Creditors &amp; Payments'!J74</f>
        <v>0</v>
      </c>
      <c r="J129" s="92">
        <f>-'Creditors &amp; Payments'!K74</f>
        <v>0</v>
      </c>
      <c r="K129" s="92">
        <f>-'Creditors &amp; Payments'!L74</f>
        <v>0</v>
      </c>
      <c r="L129" s="92">
        <f>-'Creditors &amp; Payments'!M74</f>
        <v>0</v>
      </c>
      <c r="M129" s="92">
        <f>-'Creditors &amp; Payments'!N74</f>
        <v>0</v>
      </c>
      <c r="N129" s="92">
        <f>-'Creditors &amp; Payments'!O74</f>
        <v>0</v>
      </c>
      <c r="O129" s="95">
        <f t="shared" si="23"/>
        <v>0</v>
      </c>
      <c r="P129" s="92"/>
      <c r="Q129" s="125"/>
      <c r="R129" s="92"/>
      <c r="S129" s="92"/>
      <c r="T129" s="92"/>
    </row>
    <row r="130" spans="1:20" s="91" customFormat="1" x14ac:dyDescent="0.2">
      <c r="A130" s="91" t="s">
        <v>205</v>
      </c>
      <c r="B130" s="95"/>
      <c r="C130" s="95">
        <f>'Creditors &amp; Payments'!D16</f>
        <v>0</v>
      </c>
      <c r="D130" s="95">
        <f>'Creditors &amp; Payments'!E16</f>
        <v>0</v>
      </c>
      <c r="E130" s="95">
        <f>'Creditors &amp; Payments'!F16</f>
        <v>0</v>
      </c>
      <c r="F130" s="95">
        <f>'Creditors &amp; Payments'!G16</f>
        <v>0</v>
      </c>
      <c r="G130" s="95">
        <f>'Creditors &amp; Payments'!H16</f>
        <v>0</v>
      </c>
      <c r="H130" s="95">
        <f>'Creditors &amp; Payments'!I16</f>
        <v>0</v>
      </c>
      <c r="I130" s="95">
        <f>'Creditors &amp; Payments'!J16</f>
        <v>0</v>
      </c>
      <c r="J130" s="95">
        <f>'Creditors &amp; Payments'!K16</f>
        <v>0</v>
      </c>
      <c r="K130" s="95">
        <f>'Creditors &amp; Payments'!L16</f>
        <v>0</v>
      </c>
      <c r="L130" s="95">
        <f>'Creditors &amp; Payments'!M16</f>
        <v>0</v>
      </c>
      <c r="M130" s="95">
        <f>'Creditors &amp; Payments'!N16</f>
        <v>0</v>
      </c>
      <c r="N130" s="95">
        <f>'Creditors &amp; Payments'!O16</f>
        <v>0</v>
      </c>
      <c r="O130" s="95">
        <f t="shared" si="23"/>
        <v>0</v>
      </c>
      <c r="P130" s="95"/>
      <c r="Q130" s="97"/>
      <c r="R130" s="95"/>
      <c r="S130" s="95"/>
      <c r="T130" s="95"/>
    </row>
    <row r="131" spans="1:20" x14ac:dyDescent="0.2">
      <c r="A131" s="76" t="s">
        <v>68</v>
      </c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5">
        <f t="shared" si="23"/>
        <v>0</v>
      </c>
      <c r="P131" s="92"/>
      <c r="Q131" s="125"/>
      <c r="R131" s="92"/>
      <c r="S131" s="92"/>
      <c r="T131" s="92"/>
    </row>
    <row r="132" spans="1:20" x14ac:dyDescent="0.2">
      <c r="A132" s="76" t="s">
        <v>69</v>
      </c>
      <c r="B132" s="92"/>
      <c r="C132" s="85">
        <f>SUM(C120:C131)</f>
        <v>0</v>
      </c>
      <c r="D132" s="85">
        <f>SUM(D120:D131)</f>
        <v>0</v>
      </c>
      <c r="E132" s="85">
        <f>SUM(E120:E131)</f>
        <v>0</v>
      </c>
      <c r="F132" s="85">
        <f t="shared" ref="F132:L132" si="24">SUM(F120:F131)</f>
        <v>0</v>
      </c>
      <c r="G132" s="85">
        <f t="shared" si="24"/>
        <v>0</v>
      </c>
      <c r="H132" s="85">
        <f t="shared" si="24"/>
        <v>0</v>
      </c>
      <c r="I132" s="85">
        <f t="shared" si="24"/>
        <v>0</v>
      </c>
      <c r="J132" s="85">
        <f>SUM(J120:J131)</f>
        <v>0</v>
      </c>
      <c r="K132" s="85">
        <f>SUM(K120:K131)</f>
        <v>0</v>
      </c>
      <c r="L132" s="85">
        <f t="shared" si="24"/>
        <v>0</v>
      </c>
      <c r="M132" s="85">
        <f>SUM(M120:M131)</f>
        <v>0</v>
      </c>
      <c r="N132" s="85">
        <f>SUM(N120:N131)</f>
        <v>0</v>
      </c>
      <c r="O132" s="85">
        <f>SUM(O120:O131)</f>
        <v>0</v>
      </c>
      <c r="P132" s="92"/>
      <c r="Q132" s="125"/>
      <c r="R132" s="92"/>
      <c r="S132" s="92"/>
      <c r="T132" s="92"/>
    </row>
    <row r="133" spans="1:20" x14ac:dyDescent="0.2"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125"/>
      <c r="R133" s="92"/>
      <c r="S133" s="92"/>
      <c r="T133" s="92"/>
    </row>
    <row r="134" spans="1:20" x14ac:dyDescent="0.2">
      <c r="A134" s="75" t="s">
        <v>76</v>
      </c>
      <c r="B134" s="92"/>
      <c r="C134" s="85">
        <f>C117+C132</f>
        <v>0</v>
      </c>
      <c r="D134" s="85">
        <f t="shared" ref="D134:O134" si="25">D117+D132</f>
        <v>0</v>
      </c>
      <c r="E134" s="85">
        <f>E117+E132</f>
        <v>0</v>
      </c>
      <c r="F134" s="85">
        <f t="shared" si="25"/>
        <v>0</v>
      </c>
      <c r="G134" s="85">
        <f t="shared" si="25"/>
        <v>0</v>
      </c>
      <c r="H134" s="85">
        <f t="shared" si="25"/>
        <v>0</v>
      </c>
      <c r="I134" s="85">
        <f t="shared" si="25"/>
        <v>0</v>
      </c>
      <c r="J134" s="85">
        <f t="shared" si="25"/>
        <v>0</v>
      </c>
      <c r="K134" s="85">
        <f t="shared" si="25"/>
        <v>0</v>
      </c>
      <c r="L134" s="85">
        <f t="shared" si="25"/>
        <v>0</v>
      </c>
      <c r="M134" s="85">
        <f>M117+M132</f>
        <v>0</v>
      </c>
      <c r="N134" s="85">
        <f>N117+N132</f>
        <v>0</v>
      </c>
      <c r="O134" s="85">
        <f t="shared" si="25"/>
        <v>0</v>
      </c>
      <c r="P134" s="92"/>
      <c r="Q134" s="125"/>
      <c r="R134" s="92"/>
      <c r="S134" s="92"/>
      <c r="T134" s="92"/>
    </row>
    <row r="135" spans="1:20" x14ac:dyDescent="0.2"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125"/>
      <c r="R135" s="92"/>
      <c r="S135" s="92"/>
      <c r="T135" s="92"/>
    </row>
    <row r="136" spans="1:20" x14ac:dyDescent="0.2">
      <c r="A136" s="75" t="s">
        <v>70</v>
      </c>
      <c r="B136" s="92"/>
      <c r="C136" s="85">
        <f t="shared" ref="C136:O136" si="26">C112+C134</f>
        <v>0</v>
      </c>
      <c r="D136" s="85">
        <f t="shared" si="26"/>
        <v>0</v>
      </c>
      <c r="E136" s="85">
        <f t="shared" si="26"/>
        <v>0</v>
      </c>
      <c r="F136" s="85">
        <f t="shared" si="26"/>
        <v>0</v>
      </c>
      <c r="G136" s="85">
        <f t="shared" si="26"/>
        <v>0</v>
      </c>
      <c r="H136" s="85">
        <f t="shared" si="26"/>
        <v>0</v>
      </c>
      <c r="I136" s="85">
        <f t="shared" si="26"/>
        <v>0</v>
      </c>
      <c r="J136" s="85">
        <f t="shared" si="26"/>
        <v>0</v>
      </c>
      <c r="K136" s="85">
        <f t="shared" si="26"/>
        <v>0</v>
      </c>
      <c r="L136" s="85">
        <f t="shared" si="26"/>
        <v>0</v>
      </c>
      <c r="M136" s="85">
        <f t="shared" si="26"/>
        <v>0</v>
      </c>
      <c r="N136" s="85">
        <f t="shared" si="26"/>
        <v>0</v>
      </c>
      <c r="O136" s="85">
        <f t="shared" si="26"/>
        <v>0</v>
      </c>
      <c r="P136" s="92"/>
      <c r="Q136" s="125"/>
      <c r="R136" s="92"/>
      <c r="S136" s="92"/>
      <c r="T136" s="92"/>
    </row>
    <row r="137" spans="1:20" x14ac:dyDescent="0.2"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125"/>
      <c r="R137" s="92"/>
      <c r="S137" s="92"/>
      <c r="T137" s="92"/>
    </row>
    <row r="138" spans="1:20" x14ac:dyDescent="0.2">
      <c r="A138" s="76" t="s">
        <v>72</v>
      </c>
      <c r="B138" s="92"/>
      <c r="C138" s="85">
        <v>0</v>
      </c>
      <c r="D138" s="85"/>
      <c r="E138" s="85"/>
      <c r="F138" s="85"/>
      <c r="G138" s="85"/>
      <c r="H138" s="85"/>
      <c r="I138" s="85"/>
      <c r="J138" s="85">
        <v>0</v>
      </c>
      <c r="K138" s="85">
        <v>0</v>
      </c>
      <c r="L138" s="85">
        <v>0</v>
      </c>
      <c r="M138" s="85">
        <v>0</v>
      </c>
      <c r="N138" s="85">
        <v>0</v>
      </c>
      <c r="O138" s="85">
        <v>0</v>
      </c>
      <c r="P138" s="92"/>
      <c r="Q138" s="125"/>
      <c r="R138" s="92"/>
      <c r="S138" s="92"/>
      <c r="T138" s="92"/>
    </row>
    <row r="139" spans="1:20" x14ac:dyDescent="0.2"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125"/>
      <c r="R139" s="92"/>
      <c r="S139" s="92"/>
      <c r="T139" s="92"/>
    </row>
    <row r="140" spans="1:20" x14ac:dyDescent="0.2">
      <c r="A140" s="76" t="s">
        <v>73</v>
      </c>
      <c r="B140" s="92"/>
      <c r="C140" s="102">
        <f>C136-C138</f>
        <v>0</v>
      </c>
      <c r="D140" s="102">
        <f t="shared" ref="D140:O140" si="27">D136-D138</f>
        <v>0</v>
      </c>
      <c r="E140" s="102">
        <f t="shared" si="27"/>
        <v>0</v>
      </c>
      <c r="F140" s="102">
        <f t="shared" si="27"/>
        <v>0</v>
      </c>
      <c r="G140" s="102">
        <f t="shared" si="27"/>
        <v>0</v>
      </c>
      <c r="H140" s="102">
        <f t="shared" si="27"/>
        <v>0</v>
      </c>
      <c r="I140" s="102">
        <f t="shared" si="27"/>
        <v>0</v>
      </c>
      <c r="J140" s="102">
        <f t="shared" si="27"/>
        <v>0</v>
      </c>
      <c r="K140" s="102">
        <f t="shared" si="27"/>
        <v>0</v>
      </c>
      <c r="L140" s="102">
        <f t="shared" si="27"/>
        <v>0</v>
      </c>
      <c r="M140" s="102">
        <f t="shared" si="27"/>
        <v>0</v>
      </c>
      <c r="N140" s="102">
        <f t="shared" si="27"/>
        <v>0</v>
      </c>
      <c r="O140" s="102">
        <f t="shared" si="27"/>
        <v>0</v>
      </c>
      <c r="P140" s="92"/>
      <c r="Q140" s="125"/>
      <c r="R140" s="92"/>
      <c r="S140" s="92"/>
      <c r="T140" s="92"/>
    </row>
    <row r="141" spans="1:20" x14ac:dyDescent="0.2"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125"/>
      <c r="R141" s="92"/>
      <c r="S141" s="92"/>
      <c r="T141" s="92"/>
    </row>
    <row r="142" spans="1:20" x14ac:dyDescent="0.2">
      <c r="A142" s="104"/>
      <c r="B142" s="92"/>
      <c r="C142" s="92"/>
      <c r="D142" s="92"/>
      <c r="E142" s="92"/>
      <c r="F142" s="92"/>
      <c r="G142" s="92"/>
      <c r="H142" s="92"/>
      <c r="I142" s="92"/>
      <c r="J142" s="93"/>
      <c r="K142" s="93"/>
      <c r="L142" s="93"/>
      <c r="M142" s="93"/>
      <c r="N142" s="93"/>
      <c r="O142" s="93"/>
      <c r="P142" s="92"/>
      <c r="Q142" s="125"/>
      <c r="R142" s="92"/>
      <c r="S142" s="92"/>
      <c r="T142" s="92"/>
    </row>
    <row r="143" spans="1:20" x14ac:dyDescent="0.2">
      <c r="N143" s="92">
        <f>N136-N73</f>
        <v>0</v>
      </c>
    </row>
    <row r="145" spans="3:16" x14ac:dyDescent="0.2"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</row>
    <row r="146" spans="3:16" x14ac:dyDescent="0.2"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</row>
    <row r="147" spans="3:16" x14ac:dyDescent="0.2"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</row>
    <row r="148" spans="3:16" x14ac:dyDescent="0.2"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</row>
    <row r="149" spans="3:16" x14ac:dyDescent="0.2"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</row>
  </sheetData>
  <phoneticPr fontId="4" type="noConversion"/>
  <pageMargins left="0.75" right="0.75" top="0.74" bottom="0.74" header="0.5" footer="0.5"/>
  <pageSetup paperSize="9" scale="76" fitToHeight="3" orientation="landscape" r:id="rId1"/>
  <headerFooter alignWithMargins="0">
    <oddFooter>&amp;L&amp;D&amp;RPage &amp;P</oddFooter>
  </headerFooter>
  <rowBreaks count="2" manualBreakCount="2">
    <brk id="61" max="16383" man="1"/>
    <brk id="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9165D-4BAF-4D5B-8481-F701778FD094}">
  <sheetPr>
    <tabColor indexed="40"/>
    <pageSetUpPr fitToPage="1"/>
  </sheetPr>
  <dimension ref="A1:S93"/>
  <sheetViews>
    <sheetView showZeros="0" zoomScaleNormal="100" workbookViewId="0">
      <selection activeCell="C12" sqref="C12"/>
    </sheetView>
  </sheetViews>
  <sheetFormatPr defaultRowHeight="13.2" x14ac:dyDescent="0.25"/>
  <cols>
    <col min="1" max="1" width="33.5546875" customWidth="1"/>
    <col min="2" max="2" width="9.44140625" customWidth="1"/>
    <col min="3" max="3" width="14.44140625" bestFit="1" customWidth="1"/>
    <col min="4" max="20" width="9.44140625" customWidth="1"/>
  </cols>
  <sheetData>
    <row r="1" spans="1:15" x14ac:dyDescent="0.25">
      <c r="A1" s="2" t="str">
        <f>+Front!E10</f>
        <v>COMPANY</v>
      </c>
    </row>
    <row r="2" spans="1:15" x14ac:dyDescent="0.25">
      <c r="A2" s="2" t="str">
        <f>[1]Front!E11</f>
        <v>FINANCIAL FORECASTS</v>
      </c>
    </row>
    <row r="3" spans="1:15" x14ac:dyDescent="0.25">
      <c r="A3" s="10" t="str">
        <f>+Front!E13</f>
        <v>YYYY  Draft Budget</v>
      </c>
      <c r="B3" s="1"/>
    </row>
    <row r="4" spans="1:15" x14ac:dyDescent="0.25">
      <c r="A4" s="10"/>
    </row>
    <row r="5" spans="1:15" x14ac:dyDescent="0.25">
      <c r="A5" s="14"/>
      <c r="B5" s="11"/>
      <c r="C5" s="11" t="s">
        <v>194</v>
      </c>
      <c r="D5" s="11" t="s">
        <v>96</v>
      </c>
      <c r="E5" s="11" t="s">
        <v>97</v>
      </c>
      <c r="F5" s="11" t="s">
        <v>98</v>
      </c>
      <c r="G5" s="11" t="s">
        <v>213</v>
      </c>
      <c r="H5" s="11" t="s">
        <v>214</v>
      </c>
      <c r="I5" s="11" t="s">
        <v>215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</row>
    <row r="6" spans="1:15" x14ac:dyDescent="0.25">
      <c r="A6" s="15" t="s">
        <v>7</v>
      </c>
      <c r="B6" s="12"/>
      <c r="C6" s="12" t="s">
        <v>195</v>
      </c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</row>
    <row r="7" spans="1:15" x14ac:dyDescent="0.25">
      <c r="A7" s="15" t="s">
        <v>8</v>
      </c>
      <c r="B7" s="13"/>
      <c r="C7" s="13" t="s">
        <v>86</v>
      </c>
      <c r="D7" s="13" t="s">
        <v>86</v>
      </c>
      <c r="E7" s="13" t="s">
        <v>86</v>
      </c>
      <c r="F7" s="13" t="s">
        <v>86</v>
      </c>
      <c r="G7" s="13" t="s">
        <v>86</v>
      </c>
      <c r="H7" s="13" t="s">
        <v>86</v>
      </c>
      <c r="I7" s="13" t="s">
        <v>86</v>
      </c>
      <c r="J7" s="13" t="s">
        <v>86</v>
      </c>
      <c r="K7" s="13" t="s">
        <v>86</v>
      </c>
      <c r="L7" s="13" t="s">
        <v>86</v>
      </c>
      <c r="M7" s="13" t="s">
        <v>86</v>
      </c>
      <c r="N7" s="13" t="s">
        <v>86</v>
      </c>
      <c r="O7" s="13" t="s">
        <v>86</v>
      </c>
    </row>
    <row r="9" spans="1:15" x14ac:dyDescent="0.25">
      <c r="A9" s="2" t="s">
        <v>9</v>
      </c>
    </row>
    <row r="10" spans="1:15" x14ac:dyDescent="0.25">
      <c r="A10" s="2" t="s">
        <v>28</v>
      </c>
      <c r="B10" s="22"/>
      <c r="C10" s="23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5" x14ac:dyDescent="0.25">
      <c r="A11" s="18" t="s">
        <v>33</v>
      </c>
      <c r="B11" s="22"/>
      <c r="C11" s="23"/>
      <c r="D11" s="19"/>
      <c r="E11" s="19"/>
      <c r="F11" s="19"/>
      <c r="K11" s="19"/>
      <c r="L11" s="19"/>
      <c r="M11" s="19"/>
      <c r="N11" s="19"/>
    </row>
    <row r="12" spans="1:15" x14ac:dyDescent="0.25">
      <c r="A12" t="s">
        <v>29</v>
      </c>
      <c r="B12" s="22"/>
      <c r="C12" s="23"/>
      <c r="D12" s="19"/>
      <c r="E12" s="19"/>
      <c r="F12" s="19"/>
      <c r="K12" s="19"/>
      <c r="L12" s="19"/>
      <c r="M12" s="19"/>
      <c r="N12" s="19"/>
    </row>
    <row r="13" spans="1:15" x14ac:dyDescent="0.25">
      <c r="A13" t="s">
        <v>30</v>
      </c>
      <c r="B13" s="22"/>
      <c r="C13" s="23"/>
      <c r="D13" s="19"/>
      <c r="E13" s="19"/>
      <c r="F13" s="19"/>
      <c r="K13" s="19"/>
      <c r="L13" s="19"/>
      <c r="M13" s="19"/>
      <c r="N13" s="19"/>
    </row>
    <row r="14" spans="1:15" x14ac:dyDescent="0.25">
      <c r="A14" t="s">
        <v>34</v>
      </c>
      <c r="B14" s="22"/>
      <c r="C14" s="24"/>
      <c r="D14" s="19"/>
      <c r="E14" s="19"/>
      <c r="F14" s="19"/>
      <c r="K14" s="19"/>
      <c r="L14" s="19"/>
      <c r="M14" s="19"/>
      <c r="N14" s="19"/>
    </row>
    <row r="15" spans="1:15" x14ac:dyDescent="0.25">
      <c r="B15" s="22"/>
      <c r="C15" s="23"/>
      <c r="D15" s="19"/>
      <c r="E15" s="19"/>
      <c r="F15" s="19"/>
      <c r="K15" s="19"/>
      <c r="L15" s="19"/>
      <c r="M15" s="19"/>
      <c r="N15" s="19"/>
    </row>
    <row r="16" spans="1:15" x14ac:dyDescent="0.25">
      <c r="A16" s="2" t="s">
        <v>32</v>
      </c>
      <c r="B16" s="22"/>
      <c r="C16" s="23"/>
      <c r="D16" s="19"/>
      <c r="E16" s="19"/>
      <c r="F16" s="19"/>
      <c r="K16" s="19"/>
      <c r="L16" s="19"/>
      <c r="M16" s="19"/>
      <c r="N16" s="19"/>
    </row>
    <row r="17" spans="1:14" x14ac:dyDescent="0.25">
      <c r="A17" t="s">
        <v>39</v>
      </c>
      <c r="B17" s="22"/>
      <c r="C17" s="23"/>
      <c r="D17" s="19"/>
      <c r="E17" s="19"/>
      <c r="F17" s="19"/>
      <c r="K17" s="19"/>
      <c r="L17" s="19"/>
      <c r="M17" s="19"/>
      <c r="N17" s="19"/>
    </row>
    <row r="18" spans="1:14" x14ac:dyDescent="0.25">
      <c r="A18" t="s">
        <v>36</v>
      </c>
      <c r="B18" s="22"/>
      <c r="C18" s="23"/>
      <c r="D18" s="19"/>
      <c r="E18" s="19"/>
      <c r="F18" s="19"/>
      <c r="K18" s="19"/>
      <c r="L18" s="19"/>
      <c r="M18" s="19"/>
      <c r="N18" s="19"/>
    </row>
    <row r="19" spans="1:14" x14ac:dyDescent="0.25">
      <c r="A19" t="s">
        <v>37</v>
      </c>
      <c r="B19" s="22"/>
      <c r="C19" s="23"/>
      <c r="D19" s="19"/>
      <c r="E19" s="19"/>
      <c r="F19" s="19"/>
      <c r="K19" s="19"/>
      <c r="L19" s="19"/>
      <c r="M19" s="19"/>
      <c r="N19" s="19"/>
    </row>
    <row r="20" spans="1:14" x14ac:dyDescent="0.25">
      <c r="A20" t="s">
        <v>38</v>
      </c>
      <c r="B20" s="22"/>
      <c r="C20" s="23"/>
      <c r="D20" s="19"/>
      <c r="E20" s="19"/>
      <c r="F20" s="19"/>
      <c r="K20" s="19"/>
      <c r="L20" s="19"/>
      <c r="M20" s="19"/>
      <c r="N20" s="19"/>
    </row>
    <row r="21" spans="1:14" x14ac:dyDescent="0.25">
      <c r="A21" t="s">
        <v>41</v>
      </c>
      <c r="B21" s="22"/>
      <c r="C21" s="24"/>
      <c r="D21" s="19"/>
      <c r="E21" s="19"/>
      <c r="F21" s="19"/>
      <c r="K21" s="19"/>
      <c r="L21" s="19"/>
      <c r="M21" s="19"/>
      <c r="N21" s="19"/>
    </row>
    <row r="22" spans="1:14" x14ac:dyDescent="0.25">
      <c r="B22" s="22"/>
      <c r="C22" s="123"/>
      <c r="D22" s="19"/>
      <c r="E22" s="19"/>
      <c r="F22" s="19"/>
      <c r="K22" s="19"/>
      <c r="L22" s="19"/>
      <c r="M22" s="19"/>
      <c r="N22" s="19"/>
    </row>
    <row r="23" spans="1:14" x14ac:dyDescent="0.25">
      <c r="A23" s="2" t="s">
        <v>40</v>
      </c>
      <c r="B23" s="22"/>
      <c r="C23" s="24"/>
      <c r="D23" s="19"/>
      <c r="E23" s="19"/>
      <c r="F23" s="19"/>
      <c r="K23" s="19"/>
      <c r="L23" s="19"/>
      <c r="M23" s="19"/>
      <c r="N23" s="19"/>
    </row>
    <row r="24" spans="1:14" x14ac:dyDescent="0.25">
      <c r="B24" s="22"/>
      <c r="C24" s="23"/>
      <c r="D24" s="19"/>
      <c r="E24" s="19"/>
      <c r="F24" s="19"/>
      <c r="K24" s="19"/>
      <c r="L24" s="19"/>
      <c r="M24" s="19"/>
      <c r="N24" s="19"/>
    </row>
    <row r="25" spans="1:14" x14ac:dyDescent="0.25">
      <c r="A25" s="2" t="s">
        <v>42</v>
      </c>
      <c r="B25" s="22"/>
      <c r="C25" s="23"/>
      <c r="D25" s="19"/>
      <c r="E25" s="19"/>
      <c r="F25" s="19"/>
      <c r="K25" s="19"/>
      <c r="L25" s="19"/>
      <c r="M25" s="19"/>
      <c r="N25" s="19"/>
    </row>
    <row r="26" spans="1:14" x14ac:dyDescent="0.25">
      <c r="A26" t="s">
        <v>43</v>
      </c>
      <c r="B26" s="22"/>
      <c r="C26" s="23"/>
      <c r="D26" s="19"/>
      <c r="E26" s="19"/>
      <c r="F26" s="19"/>
      <c r="K26" s="19"/>
      <c r="L26" s="19"/>
      <c r="M26" s="19"/>
      <c r="N26" s="19"/>
    </row>
    <row r="27" spans="1:14" x14ac:dyDescent="0.25">
      <c r="A27" t="s">
        <v>45</v>
      </c>
      <c r="B27" s="22"/>
      <c r="C27" s="23"/>
      <c r="D27" s="19"/>
      <c r="E27" s="19"/>
      <c r="F27" s="19"/>
      <c r="K27" s="19"/>
      <c r="L27" s="19"/>
      <c r="M27" s="19"/>
      <c r="N27" s="19"/>
    </row>
    <row r="28" spans="1:14" x14ac:dyDescent="0.25">
      <c r="A28" t="s">
        <v>46</v>
      </c>
      <c r="B28" s="22"/>
      <c r="C28" s="23"/>
      <c r="D28" s="19"/>
      <c r="E28" s="19"/>
      <c r="F28" s="19"/>
      <c r="K28" s="19"/>
      <c r="L28" s="19"/>
      <c r="M28" s="19"/>
      <c r="N28" s="19"/>
    </row>
    <row r="29" spans="1:14" x14ac:dyDescent="0.25">
      <c r="A29" t="s">
        <v>47</v>
      </c>
      <c r="B29" s="22"/>
      <c r="C29" s="23"/>
      <c r="D29" s="19"/>
      <c r="E29" s="19"/>
      <c r="F29" s="19"/>
      <c r="K29" s="19"/>
      <c r="L29" s="19"/>
      <c r="M29" s="19"/>
      <c r="N29" s="19"/>
    </row>
    <row r="30" spans="1:14" x14ac:dyDescent="0.25">
      <c r="A30" t="s">
        <v>48</v>
      </c>
      <c r="B30" s="22"/>
      <c r="C30" s="23"/>
      <c r="D30" s="19"/>
      <c r="E30" s="19"/>
      <c r="F30" s="19"/>
      <c r="K30" s="19"/>
      <c r="L30" s="19"/>
      <c r="M30" s="19"/>
      <c r="N30" s="19"/>
    </row>
    <row r="31" spans="1:14" x14ac:dyDescent="0.25">
      <c r="A31" t="s">
        <v>49</v>
      </c>
      <c r="B31" s="22"/>
      <c r="C31" s="23"/>
      <c r="D31" s="19"/>
      <c r="E31" s="19"/>
      <c r="F31" s="19"/>
      <c r="K31" s="19"/>
      <c r="L31" s="19"/>
      <c r="M31" s="19"/>
      <c r="N31" s="19"/>
    </row>
    <row r="32" spans="1:14" x14ac:dyDescent="0.25">
      <c r="A32" t="s">
        <v>50</v>
      </c>
      <c r="B32" s="22"/>
      <c r="C32" s="23"/>
      <c r="D32" s="19"/>
      <c r="E32" s="19"/>
      <c r="F32" s="19"/>
      <c r="K32" s="19"/>
      <c r="L32" s="19"/>
      <c r="M32" s="19"/>
      <c r="N32" s="19"/>
    </row>
    <row r="33" spans="1:14" x14ac:dyDescent="0.25">
      <c r="A33" t="s">
        <v>51</v>
      </c>
      <c r="B33" s="22"/>
      <c r="C33" s="23"/>
      <c r="D33" s="19"/>
      <c r="E33" s="19"/>
      <c r="F33" s="19"/>
      <c r="K33" s="19"/>
      <c r="L33" s="19"/>
      <c r="M33" s="19"/>
      <c r="N33" s="19"/>
    </row>
    <row r="34" spans="1:14" x14ac:dyDescent="0.25">
      <c r="A34" t="s">
        <v>52</v>
      </c>
      <c r="B34" s="22"/>
      <c r="C34" s="23"/>
      <c r="D34" s="19"/>
      <c r="E34" s="19"/>
      <c r="F34" s="19"/>
      <c r="K34" s="19"/>
      <c r="L34" s="19"/>
      <c r="M34" s="19"/>
      <c r="N34" s="19"/>
    </row>
    <row r="35" spans="1:14" x14ac:dyDescent="0.25">
      <c r="A35" s="18" t="s">
        <v>191</v>
      </c>
      <c r="B35" s="22"/>
      <c r="C35" s="23"/>
      <c r="D35" s="19"/>
      <c r="E35" s="19"/>
      <c r="F35" s="19"/>
      <c r="K35" s="19"/>
      <c r="L35" s="19"/>
      <c r="M35" s="19"/>
      <c r="N35" s="19"/>
    </row>
    <row r="36" spans="1:14" x14ac:dyDescent="0.25">
      <c r="A36" t="s">
        <v>53</v>
      </c>
      <c r="B36" s="22"/>
      <c r="C36" s="23"/>
      <c r="D36" s="19"/>
      <c r="E36" s="19"/>
      <c r="F36" s="19"/>
      <c r="K36" s="19"/>
      <c r="L36" s="19"/>
      <c r="M36" s="19"/>
      <c r="N36" s="19"/>
    </row>
    <row r="37" spans="1:14" x14ac:dyDescent="0.25">
      <c r="A37" t="s">
        <v>54</v>
      </c>
      <c r="B37" s="22"/>
      <c r="C37" s="23"/>
      <c r="D37" s="19"/>
      <c r="E37" s="19"/>
      <c r="F37" s="19"/>
      <c r="K37" s="19"/>
      <c r="L37" s="19"/>
      <c r="M37" s="19"/>
      <c r="N37" s="19"/>
    </row>
    <row r="38" spans="1:14" x14ac:dyDescent="0.25">
      <c r="A38" t="s">
        <v>55</v>
      </c>
      <c r="B38" s="22"/>
      <c r="C38" s="23"/>
      <c r="D38" s="19"/>
      <c r="E38" s="19"/>
      <c r="F38" s="19"/>
      <c r="K38" s="19"/>
      <c r="L38" s="19"/>
      <c r="M38" s="19"/>
      <c r="N38" s="19"/>
    </row>
    <row r="39" spans="1:14" x14ac:dyDescent="0.25">
      <c r="A39" t="s">
        <v>56</v>
      </c>
      <c r="B39" s="22"/>
      <c r="C39" s="24"/>
      <c r="D39" s="19"/>
      <c r="E39" s="19"/>
      <c r="F39" s="19"/>
      <c r="K39" s="19"/>
      <c r="L39" s="19"/>
      <c r="M39" s="19"/>
      <c r="N39" s="19"/>
    </row>
    <row r="40" spans="1:14" x14ac:dyDescent="0.25">
      <c r="B40" s="22"/>
      <c r="C40" s="23"/>
      <c r="D40" s="19"/>
      <c r="E40" s="19"/>
      <c r="F40" s="19"/>
      <c r="K40" s="19"/>
      <c r="L40" s="19"/>
      <c r="M40" s="19"/>
      <c r="N40" s="19"/>
    </row>
    <row r="41" spans="1:14" x14ac:dyDescent="0.25">
      <c r="A41" s="2" t="s">
        <v>57</v>
      </c>
      <c r="B41" s="22"/>
      <c r="C41" s="24"/>
      <c r="D41" s="19"/>
      <c r="E41" s="19"/>
      <c r="F41" s="19"/>
      <c r="K41" s="19"/>
      <c r="L41" s="19"/>
      <c r="M41" s="19"/>
      <c r="N41" s="19"/>
    </row>
    <row r="42" spans="1:14" x14ac:dyDescent="0.25">
      <c r="B42" s="22"/>
      <c r="C42" s="23"/>
      <c r="D42" s="19"/>
      <c r="E42" s="19"/>
      <c r="F42" s="19"/>
      <c r="K42" s="19"/>
      <c r="L42" s="19"/>
      <c r="M42" s="19"/>
      <c r="N42" s="19"/>
    </row>
    <row r="43" spans="1:14" x14ac:dyDescent="0.25">
      <c r="A43" t="s">
        <v>44</v>
      </c>
      <c r="B43" s="22"/>
      <c r="C43" s="23"/>
      <c r="D43" s="19"/>
      <c r="E43" s="19"/>
      <c r="F43" s="19"/>
      <c r="K43" s="19"/>
      <c r="L43" s="19"/>
      <c r="M43" s="19"/>
      <c r="N43" s="19"/>
    </row>
    <row r="44" spans="1:14" x14ac:dyDescent="0.25">
      <c r="A44" t="s">
        <v>58</v>
      </c>
      <c r="B44" s="22"/>
      <c r="C44" s="23"/>
      <c r="D44" s="19"/>
      <c r="E44" s="19"/>
      <c r="F44" s="19"/>
      <c r="K44" s="19"/>
      <c r="L44" s="19"/>
      <c r="M44" s="19"/>
      <c r="N44" s="19"/>
    </row>
    <row r="45" spans="1:14" x14ac:dyDescent="0.25">
      <c r="B45" s="22"/>
      <c r="C45" s="23"/>
      <c r="D45" s="19"/>
      <c r="E45" s="19"/>
      <c r="F45" s="19"/>
      <c r="K45" s="19"/>
      <c r="L45" s="19"/>
      <c r="M45" s="19"/>
      <c r="N45" s="19"/>
    </row>
    <row r="46" spans="1:14" x14ac:dyDescent="0.25">
      <c r="A46" s="2" t="s">
        <v>59</v>
      </c>
      <c r="B46" s="22"/>
      <c r="C46" s="24"/>
      <c r="D46" s="19"/>
      <c r="E46" s="19"/>
      <c r="F46" s="19"/>
      <c r="K46" s="19"/>
      <c r="L46" s="19"/>
      <c r="M46" s="19"/>
      <c r="N46" s="19"/>
    </row>
    <row r="47" spans="1:14" x14ac:dyDescent="0.25">
      <c r="A47" t="s">
        <v>60</v>
      </c>
      <c r="B47" s="22"/>
      <c r="C47" s="23"/>
      <c r="D47" s="19"/>
      <c r="E47" s="19"/>
      <c r="F47" s="19"/>
      <c r="K47" s="19"/>
      <c r="L47" s="19"/>
      <c r="M47" s="19"/>
      <c r="N47" s="19"/>
    </row>
    <row r="48" spans="1:14" x14ac:dyDescent="0.25">
      <c r="A48" s="2" t="s">
        <v>61</v>
      </c>
      <c r="B48" s="22"/>
      <c r="C48" s="24"/>
      <c r="D48" s="19"/>
      <c r="E48" s="19"/>
      <c r="F48" s="19"/>
      <c r="K48" s="19"/>
      <c r="L48" s="19"/>
      <c r="M48" s="19"/>
      <c r="N48" s="19"/>
    </row>
    <row r="49" spans="1:19" x14ac:dyDescent="0.25">
      <c r="B49" s="22"/>
      <c r="C49" s="25"/>
      <c r="D49" s="19"/>
      <c r="E49" s="19"/>
      <c r="F49" s="19"/>
      <c r="K49" s="19"/>
      <c r="L49" s="19"/>
      <c r="M49" s="19"/>
      <c r="N49" s="19"/>
    </row>
    <row r="50" spans="1:19" x14ac:dyDescent="0.25">
      <c r="A50" s="16" t="s">
        <v>10</v>
      </c>
      <c r="B50" s="22"/>
      <c r="C50" s="25"/>
      <c r="D50" s="19"/>
      <c r="E50" s="19"/>
      <c r="F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1:19" x14ac:dyDescent="0.25">
      <c r="B51" s="22"/>
      <c r="C51" s="25"/>
      <c r="D51" s="19"/>
      <c r="E51" s="19"/>
      <c r="F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1:19" x14ac:dyDescent="0.25">
      <c r="A52" s="2" t="s">
        <v>11</v>
      </c>
      <c r="B52" s="22"/>
      <c r="C52" s="23"/>
      <c r="D52" s="19"/>
      <c r="E52" s="19"/>
      <c r="F52" s="19"/>
      <c r="K52" s="19"/>
      <c r="L52" s="19"/>
      <c r="M52" s="19"/>
      <c r="N52" s="19"/>
      <c r="O52" s="19"/>
      <c r="P52" s="19"/>
      <c r="Q52" s="19"/>
      <c r="R52" s="19"/>
      <c r="S52" s="19"/>
    </row>
    <row r="53" spans="1:19" x14ac:dyDescent="0.25">
      <c r="B53" s="22"/>
      <c r="C53" s="23"/>
      <c r="D53" s="19"/>
      <c r="E53" s="19"/>
      <c r="F53" s="19"/>
      <c r="K53" s="19"/>
      <c r="L53" s="19"/>
      <c r="M53" s="19"/>
      <c r="N53" s="19"/>
      <c r="O53" s="19"/>
      <c r="P53" s="19"/>
      <c r="Q53" s="19"/>
      <c r="R53" s="19"/>
      <c r="S53" s="19"/>
    </row>
    <row r="54" spans="1:19" x14ac:dyDescent="0.25">
      <c r="A54" s="2" t="s">
        <v>12</v>
      </c>
      <c r="B54" s="22"/>
      <c r="C54" s="23"/>
      <c r="D54" s="19"/>
      <c r="E54" s="19"/>
      <c r="F54" s="19"/>
      <c r="K54" s="19"/>
      <c r="L54" s="19"/>
      <c r="M54" s="19"/>
      <c r="N54" s="19"/>
      <c r="O54" s="19"/>
      <c r="P54" s="19"/>
      <c r="Q54" s="19"/>
      <c r="R54" s="19"/>
      <c r="S54" s="19"/>
    </row>
    <row r="55" spans="1:19" x14ac:dyDescent="0.25">
      <c r="A55" t="s">
        <v>14</v>
      </c>
      <c r="B55" s="22"/>
      <c r="C55" s="23">
        <v>0</v>
      </c>
      <c r="D55" s="19"/>
      <c r="E55" s="19"/>
      <c r="F55" s="19"/>
      <c r="K55" s="19"/>
      <c r="L55" s="19"/>
      <c r="M55" s="19"/>
      <c r="N55" s="19"/>
      <c r="O55" s="19"/>
      <c r="P55" s="19"/>
      <c r="Q55" s="19"/>
      <c r="R55" s="19"/>
      <c r="S55" s="19"/>
    </row>
    <row r="56" spans="1:19" x14ac:dyDescent="0.25">
      <c r="A56" t="s">
        <v>196</v>
      </c>
      <c r="B56" s="22"/>
      <c r="C56" s="23"/>
      <c r="D56" s="19"/>
      <c r="E56" s="19"/>
      <c r="F56" s="19"/>
      <c r="K56" s="19"/>
      <c r="L56" s="19"/>
      <c r="M56" s="19"/>
      <c r="N56" s="19"/>
      <c r="O56" s="19"/>
      <c r="P56" s="19"/>
      <c r="Q56" s="19"/>
      <c r="R56" s="19"/>
      <c r="S56" s="19"/>
    </row>
    <row r="57" spans="1:19" x14ac:dyDescent="0.25">
      <c r="A57" t="s">
        <v>13</v>
      </c>
      <c r="B57" s="22"/>
      <c r="C57" s="23">
        <v>0</v>
      </c>
      <c r="D57" s="19"/>
      <c r="E57" s="19"/>
      <c r="F57" s="19"/>
      <c r="K57" s="19"/>
      <c r="L57" s="19"/>
      <c r="M57" s="19"/>
      <c r="N57" s="19"/>
      <c r="O57" s="19"/>
      <c r="P57" s="19"/>
      <c r="Q57" s="19"/>
      <c r="R57" s="19"/>
      <c r="S57" s="19"/>
    </row>
    <row r="58" spans="1:19" x14ac:dyDescent="0.25">
      <c r="B58" s="22"/>
      <c r="C58" s="24">
        <f>SUM(C52:C57)</f>
        <v>0</v>
      </c>
      <c r="D58" s="19"/>
      <c r="E58" s="19"/>
      <c r="F58" s="19"/>
      <c r="K58" s="19"/>
      <c r="L58" s="19"/>
      <c r="M58" s="19"/>
      <c r="N58" s="19"/>
      <c r="O58" s="19"/>
      <c r="P58" s="19"/>
      <c r="Q58" s="19"/>
      <c r="R58" s="19"/>
      <c r="S58" s="19"/>
    </row>
    <row r="59" spans="1:19" x14ac:dyDescent="0.25">
      <c r="A59" s="2" t="s">
        <v>15</v>
      </c>
      <c r="B59" s="22"/>
      <c r="C59" s="23"/>
      <c r="D59" s="19"/>
      <c r="E59" s="19"/>
      <c r="F59" s="19"/>
      <c r="K59" s="19"/>
      <c r="L59" s="19"/>
      <c r="M59" s="19"/>
      <c r="N59" s="19"/>
      <c r="O59" s="19"/>
      <c r="P59" s="19"/>
      <c r="Q59" s="19"/>
      <c r="R59" s="19"/>
      <c r="S59" s="19"/>
    </row>
    <row r="60" spans="1:19" x14ac:dyDescent="0.25">
      <c r="A60" t="s">
        <v>16</v>
      </c>
      <c r="B60" s="22"/>
      <c r="C60" s="23">
        <v>0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</row>
    <row r="61" spans="1:19" x14ac:dyDescent="0.25">
      <c r="A61" t="s">
        <v>17</v>
      </c>
      <c r="B61" s="22"/>
      <c r="C61" s="23">
        <v>0</v>
      </c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</row>
    <row r="62" spans="1:19" x14ac:dyDescent="0.25">
      <c r="A62" t="s">
        <v>18</v>
      </c>
      <c r="B62" s="22"/>
      <c r="C62" s="23">
        <v>0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</row>
    <row r="63" spans="1:19" x14ac:dyDescent="0.25">
      <c r="A63" t="s">
        <v>19</v>
      </c>
      <c r="B63" s="22"/>
      <c r="C63" s="23">
        <v>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</row>
    <row r="64" spans="1:19" x14ac:dyDescent="0.25">
      <c r="A64" t="s">
        <v>144</v>
      </c>
      <c r="B64" s="22"/>
      <c r="C64" s="23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</row>
    <row r="65" spans="1:19" x14ac:dyDescent="0.25">
      <c r="A65" t="s">
        <v>20</v>
      </c>
      <c r="B65" s="22"/>
      <c r="C65" s="23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</row>
    <row r="66" spans="1:19" x14ac:dyDescent="0.25">
      <c r="A66" t="s">
        <v>189</v>
      </c>
      <c r="B66" s="22"/>
      <c r="C66" s="23">
        <v>0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</row>
    <row r="67" spans="1:19" x14ac:dyDescent="0.25">
      <c r="B67" s="22"/>
      <c r="C67" s="24">
        <f>SUM(C60:C66)</f>
        <v>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</row>
    <row r="68" spans="1:19" x14ac:dyDescent="0.25">
      <c r="A68" s="2" t="s">
        <v>21</v>
      </c>
      <c r="B68" s="22"/>
      <c r="C68" s="23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</row>
    <row r="69" spans="1:19" x14ac:dyDescent="0.25">
      <c r="A69" t="s">
        <v>202</v>
      </c>
      <c r="B69" s="22"/>
      <c r="C69" s="23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</row>
    <row r="70" spans="1:19" x14ac:dyDescent="0.25">
      <c r="B70" s="22"/>
      <c r="C70" s="24">
        <f>SUM(C69)</f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</row>
    <row r="71" spans="1:19" x14ac:dyDescent="0.25">
      <c r="B71" s="22"/>
      <c r="C71" s="23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</row>
    <row r="72" spans="1:19" x14ac:dyDescent="0.25">
      <c r="A72" s="2" t="s">
        <v>22</v>
      </c>
      <c r="B72" s="22"/>
      <c r="C72" s="24">
        <f>C58+C67+C70</f>
        <v>0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</row>
    <row r="73" spans="1:19" x14ac:dyDescent="0.25">
      <c r="B73" s="22"/>
      <c r="C73" s="23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</row>
    <row r="74" spans="1:19" x14ac:dyDescent="0.25">
      <c r="A74" s="2" t="s">
        <v>23</v>
      </c>
      <c r="B74" s="22"/>
      <c r="C74" s="23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</row>
    <row r="75" spans="1:19" x14ac:dyDescent="0.25">
      <c r="A75" t="s">
        <v>24</v>
      </c>
      <c r="B75" s="22"/>
      <c r="C75" s="23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</row>
    <row r="76" spans="1:19" x14ac:dyDescent="0.25">
      <c r="A76" t="s">
        <v>25</v>
      </c>
      <c r="B76" s="22"/>
      <c r="C76" s="23">
        <f>C77-C75</f>
        <v>0</v>
      </c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</row>
    <row r="77" spans="1:19" x14ac:dyDescent="0.25">
      <c r="B77" s="22"/>
      <c r="C77" s="24">
        <f>C72</f>
        <v>0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</row>
    <row r="78" spans="1:19" x14ac:dyDescent="0.25">
      <c r="B78" s="70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</row>
    <row r="79" spans="1:19" x14ac:dyDescent="0.25">
      <c r="B79" s="70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</row>
    <row r="80" spans="1:19" x14ac:dyDescent="0.25">
      <c r="B80" s="70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</row>
    <row r="81" spans="2:19" x14ac:dyDescent="0.25">
      <c r="B81" s="7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</row>
    <row r="82" spans="2:19" x14ac:dyDescent="0.25">
      <c r="B82" s="70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</row>
    <row r="83" spans="2:19" x14ac:dyDescent="0.25">
      <c r="B83" s="71"/>
    </row>
    <row r="84" spans="2:19" x14ac:dyDescent="0.25">
      <c r="B84" s="71"/>
    </row>
    <row r="85" spans="2:19" x14ac:dyDescent="0.25">
      <c r="B85" s="71"/>
    </row>
    <row r="86" spans="2:19" x14ac:dyDescent="0.25">
      <c r="B86" s="71"/>
    </row>
    <row r="87" spans="2:19" x14ac:dyDescent="0.25">
      <c r="B87" s="71"/>
    </row>
    <row r="88" spans="2:19" x14ac:dyDescent="0.25">
      <c r="B88" s="71"/>
    </row>
    <row r="89" spans="2:19" x14ac:dyDescent="0.25">
      <c r="B89" s="71"/>
    </row>
    <row r="90" spans="2:19" x14ac:dyDescent="0.25">
      <c r="B90" s="71"/>
    </row>
    <row r="91" spans="2:19" x14ac:dyDescent="0.25">
      <c r="B91" s="71"/>
    </row>
    <row r="92" spans="2:19" x14ac:dyDescent="0.25">
      <c r="B92" s="71"/>
    </row>
    <row r="93" spans="2:19" x14ac:dyDescent="0.25">
      <c r="B93" s="71"/>
    </row>
  </sheetData>
  <phoneticPr fontId="4" type="noConversion"/>
  <pageMargins left="0.74803149606299213" right="0.74803149606299213" top="0.74803149606299213" bottom="0.74803149606299213" header="0.51181102362204722" footer="0.51181102362204722"/>
  <pageSetup paperSize="9" scale="76" orientation="portrait" r:id="rId1"/>
  <headerFooter alignWithMargins="0">
    <oddFooter>&amp;L&amp;D&amp;RPage &amp;P</oddFooter>
  </headerFooter>
  <rowBreaks count="1" manualBreakCount="1">
    <brk id="48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3BA95-B985-48DD-9FB4-4DBCA5DF7249}">
  <sheetPr>
    <tabColor indexed="40"/>
    <pageSetUpPr fitToPage="1"/>
  </sheetPr>
  <dimension ref="A1:Q85"/>
  <sheetViews>
    <sheetView zoomScale="90" zoomScaleNormal="90" workbookViewId="0">
      <pane xSplit="1" ySplit="7" topLeftCell="B8" activePane="bottomRight" state="frozen"/>
      <selection activeCell="E14" sqref="E14"/>
      <selection pane="topRight" activeCell="E14" sqref="E14"/>
      <selection pane="bottomLeft" activeCell="E14" sqref="E14"/>
      <selection pane="bottomRight" activeCell="U19" sqref="U19"/>
    </sheetView>
  </sheetViews>
  <sheetFormatPr defaultColWidth="9.109375" defaultRowHeight="10.199999999999999" x14ac:dyDescent="0.2"/>
  <cols>
    <col min="1" max="1" width="27.88671875" style="76" bestFit="1" customWidth="1"/>
    <col min="2" max="3" width="9.109375" style="76" hidden="1" customWidth="1"/>
    <col min="4" max="4" width="9.33203125" style="76" bestFit="1" customWidth="1"/>
    <col min="5" max="5" width="11.109375" style="76" customWidth="1"/>
    <col min="6" max="6" width="9.6640625" style="76" customWidth="1"/>
    <col min="7" max="7" width="10.5546875" style="76" customWidth="1"/>
    <col min="8" max="15" width="9.6640625" style="76" customWidth="1"/>
    <col min="16" max="16" width="11.44140625" style="76" bestFit="1" customWidth="1"/>
    <col min="17" max="17" width="10.5546875" style="76" bestFit="1" customWidth="1"/>
    <col min="18" max="16384" width="9.109375" style="76"/>
  </cols>
  <sheetData>
    <row r="1" spans="1:16" ht="13.2" x14ac:dyDescent="0.25">
      <c r="A1" s="2" t="str">
        <f>Front!E10</f>
        <v>COMPANY</v>
      </c>
    </row>
    <row r="2" spans="1:16" ht="13.2" x14ac:dyDescent="0.25">
      <c r="A2" s="2" t="str">
        <f>Front!E11</f>
        <v>FINANCIAL FORECASTS</v>
      </c>
    </row>
    <row r="3" spans="1:16" ht="13.2" x14ac:dyDescent="0.25">
      <c r="A3" s="10" t="str">
        <f>Front!E12</f>
        <v>PERIOD</v>
      </c>
      <c r="B3" s="78"/>
    </row>
    <row r="4" spans="1:16" ht="13.2" x14ac:dyDescent="0.25">
      <c r="A4" s="10" t="str">
        <f>Front!E13</f>
        <v>YYYY  Draft Budget</v>
      </c>
    </row>
    <row r="5" spans="1:16" s="134" customFormat="1" ht="13.2" x14ac:dyDescent="0.25">
      <c r="A5" s="133"/>
      <c r="B5" s="80"/>
      <c r="C5" s="80"/>
      <c r="D5" s="12" t="s">
        <v>96</v>
      </c>
      <c r="E5" s="12" t="s">
        <v>97</v>
      </c>
      <c r="F5" s="12" t="s">
        <v>98</v>
      </c>
      <c r="G5" s="12" t="s">
        <v>213</v>
      </c>
      <c r="H5" s="12" t="s">
        <v>214</v>
      </c>
      <c r="I5" s="12" t="s">
        <v>215</v>
      </c>
      <c r="J5" s="12" t="s">
        <v>216</v>
      </c>
      <c r="K5" s="12" t="s">
        <v>217</v>
      </c>
      <c r="L5" s="12" t="s">
        <v>218</v>
      </c>
      <c r="M5" s="12" t="s">
        <v>219</v>
      </c>
      <c r="N5" s="12" t="s">
        <v>220</v>
      </c>
      <c r="O5" s="12" t="s">
        <v>221</v>
      </c>
      <c r="P5" s="80" t="s">
        <v>5</v>
      </c>
    </row>
    <row r="6" spans="1:16" x14ac:dyDescent="0.2">
      <c r="A6" s="81" t="s">
        <v>26</v>
      </c>
      <c r="B6" s="80"/>
      <c r="C6" s="80"/>
      <c r="D6" s="80" t="s">
        <v>6</v>
      </c>
      <c r="E6" s="80" t="s">
        <v>6</v>
      </c>
      <c r="F6" s="80" t="s">
        <v>6</v>
      </c>
      <c r="G6" s="80" t="s">
        <v>6</v>
      </c>
      <c r="H6" s="80" t="s">
        <v>6</v>
      </c>
      <c r="I6" s="80" t="s">
        <v>6</v>
      </c>
      <c r="J6" s="80" t="s">
        <v>6</v>
      </c>
      <c r="K6" s="80" t="s">
        <v>6</v>
      </c>
      <c r="L6" s="80" t="s">
        <v>6</v>
      </c>
      <c r="M6" s="80" t="s">
        <v>6</v>
      </c>
      <c r="N6" s="80" t="s">
        <v>6</v>
      </c>
      <c r="O6" s="80" t="s">
        <v>6</v>
      </c>
      <c r="P6" s="80" t="s">
        <v>6</v>
      </c>
    </row>
    <row r="7" spans="1:16" x14ac:dyDescent="0.2">
      <c r="A7" s="81"/>
      <c r="B7" s="82"/>
      <c r="C7" s="82"/>
      <c r="D7" s="82" t="s">
        <v>86</v>
      </c>
      <c r="E7" s="82" t="s">
        <v>86</v>
      </c>
      <c r="F7" s="82" t="s">
        <v>86</v>
      </c>
      <c r="G7" s="82" t="s">
        <v>86</v>
      </c>
      <c r="H7" s="82" t="s">
        <v>86</v>
      </c>
      <c r="I7" s="82" t="s">
        <v>86</v>
      </c>
      <c r="J7" s="82" t="s">
        <v>86</v>
      </c>
      <c r="K7" s="82" t="s">
        <v>86</v>
      </c>
      <c r="L7" s="82" t="s">
        <v>86</v>
      </c>
      <c r="M7" s="82" t="s">
        <v>86</v>
      </c>
      <c r="N7" s="82" t="s">
        <v>86</v>
      </c>
      <c r="O7" s="82" t="s">
        <v>86</v>
      </c>
      <c r="P7" s="82" t="s">
        <v>86</v>
      </c>
    </row>
    <row r="9" spans="1:16" x14ac:dyDescent="0.2">
      <c r="A9" s="75" t="s">
        <v>27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75">
        <f>SUM(D9:O9)</f>
        <v>0</v>
      </c>
    </row>
    <row r="11" spans="1:16" x14ac:dyDescent="0.2">
      <c r="A11" s="75" t="s">
        <v>240</v>
      </c>
    </row>
    <row r="12" spans="1:16" x14ac:dyDescent="0.2">
      <c r="A12" s="75"/>
    </row>
    <row r="13" spans="1:16" x14ac:dyDescent="0.2">
      <c r="A13" s="104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</row>
    <row r="14" spans="1:16" x14ac:dyDescent="0.2">
      <c r="A14" s="104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</row>
    <row r="15" spans="1:16" x14ac:dyDescent="0.2">
      <c r="A15" s="104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</row>
    <row r="16" spans="1:16" hidden="1" x14ac:dyDescent="0.2">
      <c r="A16" s="104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</row>
    <row r="17" spans="1:17" hidden="1" x14ac:dyDescent="0.2">
      <c r="A17" s="104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</row>
    <row r="18" spans="1:17" hidden="1" x14ac:dyDescent="0.2">
      <c r="A18" s="104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</row>
    <row r="19" spans="1:17" x14ac:dyDescent="0.2">
      <c r="D19" s="84">
        <f t="shared" ref="D19:O19" si="0">SUM(D13:D18)</f>
        <v>0</v>
      </c>
      <c r="E19" s="84">
        <f t="shared" si="0"/>
        <v>0</v>
      </c>
      <c r="F19" s="84">
        <f t="shared" si="0"/>
        <v>0</v>
      </c>
      <c r="G19" s="84">
        <f t="shared" si="0"/>
        <v>0</v>
      </c>
      <c r="H19" s="84">
        <f t="shared" si="0"/>
        <v>0</v>
      </c>
      <c r="I19" s="84">
        <f t="shared" si="0"/>
        <v>0</v>
      </c>
      <c r="J19" s="84">
        <f t="shared" si="0"/>
        <v>0</v>
      </c>
      <c r="K19" s="84">
        <f t="shared" si="0"/>
        <v>0</v>
      </c>
      <c r="L19" s="84">
        <f t="shared" si="0"/>
        <v>0</v>
      </c>
      <c r="M19" s="84">
        <f t="shared" si="0"/>
        <v>0</v>
      </c>
      <c r="N19" s="84">
        <f t="shared" si="0"/>
        <v>0</v>
      </c>
      <c r="O19" s="84">
        <f t="shared" si="0"/>
        <v>0</v>
      </c>
    </row>
    <row r="21" spans="1:17" ht="13.2" x14ac:dyDescent="0.25">
      <c r="A21" s="75">
        <f>+A13</f>
        <v>0</v>
      </c>
      <c r="D21" s="12" t="str">
        <f>+D5</f>
        <v>Month 1</v>
      </c>
      <c r="E21" s="12" t="str">
        <f t="shared" ref="E21:O21" si="1">+E5</f>
        <v>Month 2</v>
      </c>
      <c r="F21" s="12" t="str">
        <f t="shared" si="1"/>
        <v>Month 3</v>
      </c>
      <c r="G21" s="12" t="str">
        <f t="shared" si="1"/>
        <v>Month 4</v>
      </c>
      <c r="H21" s="12" t="str">
        <f t="shared" si="1"/>
        <v>Month 5</v>
      </c>
      <c r="I21" s="12" t="str">
        <f t="shared" si="1"/>
        <v>Month 6</v>
      </c>
      <c r="J21" s="12" t="str">
        <f t="shared" si="1"/>
        <v>Month 7</v>
      </c>
      <c r="K21" s="12" t="str">
        <f t="shared" si="1"/>
        <v>Month 8</v>
      </c>
      <c r="L21" s="12" t="str">
        <f t="shared" si="1"/>
        <v>Month 9</v>
      </c>
      <c r="M21" s="12" t="str">
        <f t="shared" si="1"/>
        <v>Month 10</v>
      </c>
      <c r="N21" s="12" t="str">
        <f t="shared" si="1"/>
        <v>Month 11</v>
      </c>
      <c r="O21" s="12" t="str">
        <f t="shared" si="1"/>
        <v>Month 12</v>
      </c>
      <c r="P21" s="80" t="s">
        <v>5</v>
      </c>
    </row>
    <row r="22" spans="1:17" x14ac:dyDescent="0.2">
      <c r="A22" s="104"/>
    </row>
    <row r="23" spans="1:17" x14ac:dyDescent="0.2">
      <c r="A23" s="104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28"/>
    </row>
    <row r="24" spans="1:17" x14ac:dyDescent="0.2">
      <c r="A24" s="104"/>
      <c r="D24" s="85"/>
      <c r="E24" s="116"/>
      <c r="F24" s="116"/>
      <c r="G24" s="116"/>
      <c r="H24" s="116"/>
      <c r="I24" s="116"/>
      <c r="J24" s="116"/>
      <c r="K24" s="85"/>
      <c r="L24" s="85"/>
      <c r="M24" s="85"/>
      <c r="N24" s="85"/>
      <c r="O24" s="85"/>
      <c r="P24" s="106">
        <f>SUM(D24:O24)</f>
        <v>0</v>
      </c>
    </row>
    <row r="25" spans="1:17" x14ac:dyDescent="0.2">
      <c r="A25" s="104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29"/>
    </row>
    <row r="26" spans="1:17" x14ac:dyDescent="0.2">
      <c r="A26" s="104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168">
        <f>SUM(D26:O26)</f>
        <v>0</v>
      </c>
      <c r="Q26" s="93"/>
    </row>
    <row r="27" spans="1:17" x14ac:dyDescent="0.2">
      <c r="A27" s="104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</row>
    <row r="28" spans="1:17" x14ac:dyDescent="0.2">
      <c r="A28" s="104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</row>
    <row r="29" spans="1:17" x14ac:dyDescent="0.2">
      <c r="A29" s="104"/>
      <c r="D29" s="89">
        <f>D26*(D27+D28)</f>
        <v>0</v>
      </c>
      <c r="E29" s="89">
        <f>E26*(E27+E28)</f>
        <v>0</v>
      </c>
      <c r="F29" s="89">
        <f t="shared" ref="F29:O29" si="2">F26*(F27+F28)</f>
        <v>0</v>
      </c>
      <c r="G29" s="89">
        <f t="shared" si="2"/>
        <v>0</v>
      </c>
      <c r="H29" s="89">
        <f t="shared" si="2"/>
        <v>0</v>
      </c>
      <c r="I29" s="89">
        <f t="shared" si="2"/>
        <v>0</v>
      </c>
      <c r="J29" s="89">
        <f t="shared" si="2"/>
        <v>0</v>
      </c>
      <c r="K29" s="89">
        <f t="shared" si="2"/>
        <v>0</v>
      </c>
      <c r="L29" s="89">
        <f t="shared" si="2"/>
        <v>0</v>
      </c>
      <c r="M29" s="89">
        <f t="shared" si="2"/>
        <v>0</v>
      </c>
      <c r="N29" s="89">
        <f t="shared" si="2"/>
        <v>0</v>
      </c>
      <c r="O29" s="89">
        <f t="shared" si="2"/>
        <v>0</v>
      </c>
      <c r="P29" s="140">
        <f>SUM(D29:O29)</f>
        <v>0</v>
      </c>
    </row>
    <row r="30" spans="1:17" hidden="1" x14ac:dyDescent="0.2">
      <c r="D30" s="90"/>
      <c r="E30" s="121"/>
      <c r="F30" s="121"/>
      <c r="G30" s="121"/>
      <c r="H30" s="121"/>
      <c r="I30" s="121"/>
      <c r="J30" s="121"/>
      <c r="K30" s="90"/>
      <c r="L30" s="90"/>
      <c r="M30" s="90"/>
      <c r="N30" s="90"/>
      <c r="O30" s="90"/>
    </row>
    <row r="31" spans="1:17" hidden="1" x14ac:dyDescent="0.2">
      <c r="A31" s="104" t="s">
        <v>232</v>
      </c>
      <c r="D31" s="89">
        <f t="shared" ref="D31:O31" si="3">D29+D30</f>
        <v>0</v>
      </c>
      <c r="E31" s="120">
        <f t="shared" si="3"/>
        <v>0</v>
      </c>
      <c r="F31" s="120">
        <f t="shared" si="3"/>
        <v>0</v>
      </c>
      <c r="G31" s="120">
        <f t="shared" si="3"/>
        <v>0</v>
      </c>
      <c r="H31" s="120">
        <f t="shared" si="3"/>
        <v>0</v>
      </c>
      <c r="I31" s="120">
        <f t="shared" si="3"/>
        <v>0</v>
      </c>
      <c r="J31" s="120">
        <f t="shared" si="3"/>
        <v>0</v>
      </c>
      <c r="K31" s="89">
        <f t="shared" si="3"/>
        <v>0</v>
      </c>
      <c r="L31" s="89">
        <f t="shared" si="3"/>
        <v>0</v>
      </c>
      <c r="M31" s="89">
        <f t="shared" si="3"/>
        <v>0</v>
      </c>
      <c r="N31" s="89">
        <f t="shared" si="3"/>
        <v>0</v>
      </c>
      <c r="O31" s="89">
        <f t="shared" si="3"/>
        <v>0</v>
      </c>
      <c r="P31" s="93">
        <f>SUM(D31:O31)</f>
        <v>0</v>
      </c>
    </row>
    <row r="32" spans="1:17" hidden="1" x14ac:dyDescent="0.2"/>
    <row r="33" spans="1:17" hidden="1" x14ac:dyDescent="0.2"/>
    <row r="34" spans="1:17" ht="13.2" hidden="1" x14ac:dyDescent="0.25">
      <c r="A34" s="75"/>
      <c r="D34" s="12" t="str">
        <f>+D5</f>
        <v>Month 1</v>
      </c>
      <c r="E34" s="12" t="str">
        <f>+E5</f>
        <v>Month 2</v>
      </c>
      <c r="F34" s="12" t="str">
        <f>+F5</f>
        <v>Month 3</v>
      </c>
      <c r="G34" s="12">
        <v>41609</v>
      </c>
      <c r="H34" s="12">
        <v>41640</v>
      </c>
      <c r="I34" s="12">
        <v>41671</v>
      </c>
      <c r="J34" s="12">
        <v>41699</v>
      </c>
      <c r="K34" s="12">
        <v>41730</v>
      </c>
      <c r="L34" s="12">
        <v>41760</v>
      </c>
      <c r="M34" s="12">
        <v>41791</v>
      </c>
      <c r="N34" s="12">
        <v>41821</v>
      </c>
      <c r="O34" s="12">
        <v>41852</v>
      </c>
      <c r="P34" s="80" t="s">
        <v>5</v>
      </c>
    </row>
    <row r="35" spans="1:17" hidden="1" x14ac:dyDescent="0.2">
      <c r="A35" s="104" t="s">
        <v>233</v>
      </c>
      <c r="D35" s="76">
        <f>+D14</f>
        <v>0</v>
      </c>
      <c r="E35" s="76">
        <f t="shared" ref="E35:O35" si="4">+E14</f>
        <v>0</v>
      </c>
      <c r="F35" s="76">
        <f t="shared" si="4"/>
        <v>0</v>
      </c>
      <c r="G35" s="76">
        <f t="shared" si="4"/>
        <v>0</v>
      </c>
      <c r="H35" s="76">
        <f t="shared" si="4"/>
        <v>0</v>
      </c>
      <c r="I35" s="76">
        <f t="shared" si="4"/>
        <v>0</v>
      </c>
      <c r="J35" s="76">
        <f t="shared" si="4"/>
        <v>0</v>
      </c>
      <c r="K35" s="76">
        <f t="shared" si="4"/>
        <v>0</v>
      </c>
      <c r="L35" s="76">
        <f t="shared" si="4"/>
        <v>0</v>
      </c>
      <c r="M35" s="76">
        <f t="shared" si="4"/>
        <v>0</v>
      </c>
      <c r="N35" s="76">
        <f t="shared" si="4"/>
        <v>0</v>
      </c>
      <c r="O35" s="76">
        <f t="shared" si="4"/>
        <v>0</v>
      </c>
    </row>
    <row r="36" spans="1:17" hidden="1" x14ac:dyDescent="0.2">
      <c r="A36" s="104" t="s">
        <v>79</v>
      </c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</row>
    <row r="37" spans="1:17" hidden="1" x14ac:dyDescent="0.2">
      <c r="A37" s="76" t="s">
        <v>34</v>
      </c>
      <c r="D37" s="85">
        <f t="shared" ref="D37:O37" si="5">D35*D36*D9</f>
        <v>0</v>
      </c>
      <c r="E37" s="116">
        <f t="shared" si="5"/>
        <v>0</v>
      </c>
      <c r="F37" s="116">
        <f t="shared" si="5"/>
        <v>0</v>
      </c>
      <c r="G37" s="116">
        <f t="shared" si="5"/>
        <v>0</v>
      </c>
      <c r="H37" s="116">
        <f t="shared" si="5"/>
        <v>0</v>
      </c>
      <c r="I37" s="116">
        <f t="shared" si="5"/>
        <v>0</v>
      </c>
      <c r="J37" s="116">
        <f t="shared" si="5"/>
        <v>0</v>
      </c>
      <c r="K37" s="85">
        <f t="shared" si="5"/>
        <v>0</v>
      </c>
      <c r="L37" s="85">
        <f t="shared" si="5"/>
        <v>0</v>
      </c>
      <c r="M37" s="85">
        <f t="shared" si="5"/>
        <v>0</v>
      </c>
      <c r="N37" s="85">
        <f t="shared" si="5"/>
        <v>0</v>
      </c>
      <c r="O37" s="85">
        <f t="shared" si="5"/>
        <v>0</v>
      </c>
      <c r="P37" s="168">
        <f>SUM(D37:O37)</f>
        <v>0</v>
      </c>
    </row>
    <row r="38" spans="1:17" hidden="1" x14ac:dyDescent="0.2">
      <c r="A38" s="104" t="s">
        <v>230</v>
      </c>
      <c r="D38" s="87">
        <v>0.2</v>
      </c>
      <c r="E38" s="87">
        <v>0.2</v>
      </c>
      <c r="F38" s="87">
        <v>0.2</v>
      </c>
      <c r="G38" s="87">
        <v>0.2</v>
      </c>
      <c r="H38" s="87">
        <v>0.2</v>
      </c>
      <c r="I38" s="87">
        <v>0.2</v>
      </c>
      <c r="J38" s="87">
        <v>0.2</v>
      </c>
      <c r="K38" s="87">
        <v>0.2</v>
      </c>
      <c r="L38" s="87">
        <v>0.2</v>
      </c>
      <c r="M38" s="87">
        <v>0.2</v>
      </c>
      <c r="N38" s="87">
        <v>0.2</v>
      </c>
      <c r="O38" s="87">
        <v>0.2</v>
      </c>
      <c r="P38" s="75"/>
    </row>
    <row r="39" spans="1:17" hidden="1" x14ac:dyDescent="0.2">
      <c r="A39" s="104" t="s">
        <v>223</v>
      </c>
      <c r="D39" s="85">
        <f>ROUND(D37*(1-D38),0)</f>
        <v>0</v>
      </c>
      <c r="E39" s="85">
        <f t="shared" ref="E39:O39" si="6">ROUND(E37*(1-E38),0)</f>
        <v>0</v>
      </c>
      <c r="F39" s="85">
        <f t="shared" si="6"/>
        <v>0</v>
      </c>
      <c r="G39" s="85">
        <f t="shared" si="6"/>
        <v>0</v>
      </c>
      <c r="H39" s="85">
        <f t="shared" si="6"/>
        <v>0</v>
      </c>
      <c r="I39" s="85">
        <f t="shared" si="6"/>
        <v>0</v>
      </c>
      <c r="J39" s="85">
        <f t="shared" si="6"/>
        <v>0</v>
      </c>
      <c r="K39" s="85">
        <f t="shared" si="6"/>
        <v>0</v>
      </c>
      <c r="L39" s="85">
        <f t="shared" si="6"/>
        <v>0</v>
      </c>
      <c r="M39" s="85">
        <f t="shared" si="6"/>
        <v>0</v>
      </c>
      <c r="N39" s="85">
        <f t="shared" si="6"/>
        <v>0</v>
      </c>
      <c r="O39" s="85">
        <f t="shared" si="6"/>
        <v>0</v>
      </c>
      <c r="P39" s="168">
        <f>SUM(D39:O39)</f>
        <v>0</v>
      </c>
      <c r="Q39" s="93"/>
    </row>
    <row r="40" spans="1:17" hidden="1" x14ac:dyDescent="0.2">
      <c r="A40" s="104" t="s">
        <v>235</v>
      </c>
      <c r="D40" s="88">
        <f>20*12*190%</f>
        <v>456</v>
      </c>
      <c r="E40" s="88">
        <f t="shared" ref="E40:O40" si="7">20*12*190%</f>
        <v>456</v>
      </c>
      <c r="F40" s="88">
        <f t="shared" si="7"/>
        <v>456</v>
      </c>
      <c r="G40" s="88">
        <f t="shared" si="7"/>
        <v>456</v>
      </c>
      <c r="H40" s="88">
        <f t="shared" si="7"/>
        <v>456</v>
      </c>
      <c r="I40" s="88">
        <f t="shared" si="7"/>
        <v>456</v>
      </c>
      <c r="J40" s="88">
        <f t="shared" si="7"/>
        <v>456</v>
      </c>
      <c r="K40" s="88">
        <f t="shared" si="7"/>
        <v>456</v>
      </c>
      <c r="L40" s="88">
        <f t="shared" si="7"/>
        <v>456</v>
      </c>
      <c r="M40" s="88">
        <f t="shared" si="7"/>
        <v>456</v>
      </c>
      <c r="N40" s="88">
        <f t="shared" si="7"/>
        <v>456</v>
      </c>
      <c r="O40" s="88">
        <f t="shared" si="7"/>
        <v>456</v>
      </c>
      <c r="P40" s="75"/>
    </row>
    <row r="41" spans="1:17" hidden="1" x14ac:dyDescent="0.2">
      <c r="A41" s="104" t="s">
        <v>231</v>
      </c>
      <c r="D41" s="89">
        <f t="shared" ref="D41:O41" si="8">D39*D40</f>
        <v>0</v>
      </c>
      <c r="E41" s="120">
        <f t="shared" si="8"/>
        <v>0</v>
      </c>
      <c r="F41" s="120">
        <f t="shared" si="8"/>
        <v>0</v>
      </c>
      <c r="G41" s="120">
        <f t="shared" si="8"/>
        <v>0</v>
      </c>
      <c r="H41" s="120">
        <f t="shared" si="8"/>
        <v>0</v>
      </c>
      <c r="I41" s="120">
        <f t="shared" si="8"/>
        <v>0</v>
      </c>
      <c r="J41" s="120">
        <f t="shared" si="8"/>
        <v>0</v>
      </c>
      <c r="K41" s="89">
        <f t="shared" si="8"/>
        <v>0</v>
      </c>
      <c r="L41" s="89">
        <f t="shared" si="8"/>
        <v>0</v>
      </c>
      <c r="M41" s="89">
        <f t="shared" si="8"/>
        <v>0</v>
      </c>
      <c r="N41" s="89">
        <f t="shared" si="8"/>
        <v>0</v>
      </c>
      <c r="O41" s="89">
        <f t="shared" si="8"/>
        <v>0</v>
      </c>
      <c r="P41" s="140">
        <f>SUM(D41:O41)</f>
        <v>0</v>
      </c>
    </row>
    <row r="42" spans="1:17" hidden="1" x14ac:dyDescent="0.2">
      <c r="A42" s="104" t="s">
        <v>234</v>
      </c>
      <c r="D42" s="89">
        <f t="shared" ref="D42:O42" si="9">D41-D43</f>
        <v>0</v>
      </c>
      <c r="E42" s="89">
        <f t="shared" si="9"/>
        <v>0</v>
      </c>
      <c r="F42" s="89">
        <f t="shared" si="9"/>
        <v>0</v>
      </c>
      <c r="G42" s="89">
        <f t="shared" si="9"/>
        <v>0</v>
      </c>
      <c r="H42" s="89">
        <f t="shared" si="9"/>
        <v>0</v>
      </c>
      <c r="I42" s="89">
        <f t="shared" si="9"/>
        <v>0</v>
      </c>
      <c r="J42" s="89">
        <f t="shared" si="9"/>
        <v>0</v>
      </c>
      <c r="K42" s="89">
        <f t="shared" si="9"/>
        <v>0</v>
      </c>
      <c r="L42" s="89">
        <f t="shared" si="9"/>
        <v>0</v>
      </c>
      <c r="M42" s="89">
        <f t="shared" si="9"/>
        <v>0</v>
      </c>
      <c r="N42" s="89">
        <f t="shared" si="9"/>
        <v>0</v>
      </c>
      <c r="O42" s="89">
        <f t="shared" si="9"/>
        <v>0</v>
      </c>
      <c r="P42" s="140">
        <f>SUM(D42:O42)</f>
        <v>0</v>
      </c>
    </row>
    <row r="43" spans="1:17" hidden="1" x14ac:dyDescent="0.2">
      <c r="A43" s="164" t="s">
        <v>228</v>
      </c>
      <c r="D43" s="163">
        <f t="shared" ref="D43:O43" si="10">+D41*25%</f>
        <v>0</v>
      </c>
      <c r="E43" s="163">
        <f t="shared" si="10"/>
        <v>0</v>
      </c>
      <c r="F43" s="163">
        <f t="shared" si="10"/>
        <v>0</v>
      </c>
      <c r="G43" s="163">
        <f t="shared" si="10"/>
        <v>0</v>
      </c>
      <c r="H43" s="163">
        <f t="shared" si="10"/>
        <v>0</v>
      </c>
      <c r="I43" s="163">
        <f t="shared" si="10"/>
        <v>0</v>
      </c>
      <c r="J43" s="163">
        <f t="shared" si="10"/>
        <v>0</v>
      </c>
      <c r="K43" s="163">
        <f t="shared" si="10"/>
        <v>0</v>
      </c>
      <c r="L43" s="163">
        <f t="shared" si="10"/>
        <v>0</v>
      </c>
      <c r="M43" s="163">
        <f t="shared" si="10"/>
        <v>0</v>
      </c>
      <c r="N43" s="163">
        <f t="shared" si="10"/>
        <v>0</v>
      </c>
      <c r="O43" s="163">
        <f t="shared" si="10"/>
        <v>0</v>
      </c>
      <c r="P43" s="169">
        <f>SUM(D43:O43)</f>
        <v>0</v>
      </c>
    </row>
    <row r="44" spans="1:17" hidden="1" x14ac:dyDescent="0.2">
      <c r="A44" s="104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93"/>
    </row>
    <row r="45" spans="1:17" hidden="1" x14ac:dyDescent="0.2">
      <c r="A45" s="75">
        <f>+A15</f>
        <v>0</v>
      </c>
    </row>
    <row r="46" spans="1:17" hidden="1" x14ac:dyDescent="0.2">
      <c r="A46" s="76" t="s">
        <v>78</v>
      </c>
      <c r="D46" s="76">
        <f>D15</f>
        <v>0</v>
      </c>
      <c r="E46" s="104">
        <f t="shared" ref="E46:J46" si="11">E15</f>
        <v>0</v>
      </c>
      <c r="F46" s="104">
        <f t="shared" si="11"/>
        <v>0</v>
      </c>
      <c r="G46" s="104">
        <f t="shared" si="11"/>
        <v>0</v>
      </c>
      <c r="H46" s="104">
        <f t="shared" si="11"/>
        <v>0</v>
      </c>
      <c r="I46" s="104">
        <f t="shared" si="11"/>
        <v>0</v>
      </c>
      <c r="J46" s="104">
        <f t="shared" si="11"/>
        <v>0</v>
      </c>
      <c r="K46" s="76">
        <f>K15</f>
        <v>0</v>
      </c>
      <c r="L46" s="76">
        <f>L15</f>
        <v>0</v>
      </c>
      <c r="M46" s="76">
        <f>M15</f>
        <v>0</v>
      </c>
      <c r="N46" s="76">
        <f>N15</f>
        <v>0</v>
      </c>
      <c r="O46" s="76">
        <f>O15</f>
        <v>0</v>
      </c>
    </row>
    <row r="47" spans="1:17" hidden="1" x14ac:dyDescent="0.2">
      <c r="A47" s="104" t="s">
        <v>79</v>
      </c>
      <c r="D47" s="115">
        <v>1</v>
      </c>
      <c r="E47" s="115">
        <v>1</v>
      </c>
      <c r="F47" s="115">
        <v>1</v>
      </c>
      <c r="G47" s="115">
        <v>1</v>
      </c>
      <c r="H47" s="115">
        <v>1</v>
      </c>
      <c r="I47" s="115">
        <v>1</v>
      </c>
      <c r="J47" s="115">
        <v>1</v>
      </c>
      <c r="K47" s="115">
        <v>1</v>
      </c>
      <c r="L47" s="115">
        <v>1</v>
      </c>
      <c r="M47" s="115">
        <v>1</v>
      </c>
      <c r="N47" s="115">
        <v>1</v>
      </c>
      <c r="O47" s="115">
        <v>1</v>
      </c>
    </row>
    <row r="48" spans="1:17" hidden="1" x14ac:dyDescent="0.2">
      <c r="A48" s="104" t="s">
        <v>224</v>
      </c>
      <c r="D48" s="85">
        <f t="shared" ref="D48:O48" si="12">D47*D46*D9</f>
        <v>0</v>
      </c>
      <c r="E48" s="85">
        <f t="shared" si="12"/>
        <v>0</v>
      </c>
      <c r="F48" s="85">
        <f t="shared" si="12"/>
        <v>0</v>
      </c>
      <c r="G48" s="85">
        <f t="shared" si="12"/>
        <v>0</v>
      </c>
      <c r="H48" s="85">
        <f t="shared" si="12"/>
        <v>0</v>
      </c>
      <c r="I48" s="85">
        <f t="shared" si="12"/>
        <v>0</v>
      </c>
      <c r="J48" s="85">
        <f t="shared" si="12"/>
        <v>0</v>
      </c>
      <c r="K48" s="85">
        <f t="shared" si="12"/>
        <v>0</v>
      </c>
      <c r="L48" s="85">
        <f t="shared" si="12"/>
        <v>0</v>
      </c>
      <c r="M48" s="85">
        <f t="shared" si="12"/>
        <v>0</v>
      </c>
      <c r="N48" s="85">
        <f t="shared" si="12"/>
        <v>0</v>
      </c>
      <c r="O48" s="85">
        <f t="shared" si="12"/>
        <v>0</v>
      </c>
    </row>
    <row r="49" spans="1:16" hidden="1" x14ac:dyDescent="0.2">
      <c r="A49" s="76" t="s">
        <v>80</v>
      </c>
      <c r="D49" s="87">
        <v>0</v>
      </c>
      <c r="E49" s="118">
        <v>0</v>
      </c>
      <c r="F49" s="118">
        <v>0</v>
      </c>
      <c r="G49" s="118">
        <v>0</v>
      </c>
      <c r="H49" s="118">
        <v>0</v>
      </c>
      <c r="I49" s="118">
        <v>0</v>
      </c>
      <c r="J49" s="118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</row>
    <row r="50" spans="1:16" hidden="1" x14ac:dyDescent="0.2">
      <c r="A50" s="76" t="s">
        <v>81</v>
      </c>
      <c r="D50" s="85">
        <f>ROUND(D48*(1-D49),0)</f>
        <v>0</v>
      </c>
      <c r="E50" s="85">
        <f t="shared" ref="E50:O50" si="13">ROUND(E48*(1-E49),0)</f>
        <v>0</v>
      </c>
      <c r="F50" s="85">
        <f t="shared" si="13"/>
        <v>0</v>
      </c>
      <c r="G50" s="85">
        <f t="shared" si="13"/>
        <v>0</v>
      </c>
      <c r="H50" s="85">
        <f t="shared" si="13"/>
        <v>0</v>
      </c>
      <c r="I50" s="85">
        <f t="shared" si="13"/>
        <v>0</v>
      </c>
      <c r="J50" s="85">
        <f t="shared" si="13"/>
        <v>0</v>
      </c>
      <c r="K50" s="85">
        <f t="shared" si="13"/>
        <v>0</v>
      </c>
      <c r="L50" s="85">
        <f t="shared" si="13"/>
        <v>0</v>
      </c>
      <c r="M50" s="85">
        <f t="shared" si="13"/>
        <v>0</v>
      </c>
      <c r="N50" s="85">
        <f t="shared" si="13"/>
        <v>0</v>
      </c>
      <c r="O50" s="85">
        <f t="shared" si="13"/>
        <v>0</v>
      </c>
    </row>
    <row r="51" spans="1:16" hidden="1" x14ac:dyDescent="0.2">
      <c r="A51" s="104" t="s">
        <v>82</v>
      </c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</row>
    <row r="52" spans="1:16" hidden="1" x14ac:dyDescent="0.2">
      <c r="A52" s="76" t="s">
        <v>83</v>
      </c>
      <c r="D52" s="89">
        <f t="shared" ref="D52:O52" si="14">D50*D51</f>
        <v>0</v>
      </c>
      <c r="E52" s="120">
        <f t="shared" si="14"/>
        <v>0</v>
      </c>
      <c r="F52" s="120">
        <f t="shared" si="14"/>
        <v>0</v>
      </c>
      <c r="G52" s="120">
        <f t="shared" si="14"/>
        <v>0</v>
      </c>
      <c r="H52" s="120">
        <f t="shared" si="14"/>
        <v>0</v>
      </c>
      <c r="I52" s="120">
        <f t="shared" si="14"/>
        <v>0</v>
      </c>
      <c r="J52" s="120">
        <f t="shared" si="14"/>
        <v>0</v>
      </c>
      <c r="K52" s="89">
        <f t="shared" si="14"/>
        <v>0</v>
      </c>
      <c r="L52" s="89">
        <f t="shared" si="14"/>
        <v>0</v>
      </c>
      <c r="M52" s="89">
        <f t="shared" si="14"/>
        <v>0</v>
      </c>
      <c r="N52" s="89">
        <f t="shared" si="14"/>
        <v>0</v>
      </c>
      <c r="O52" s="89">
        <f t="shared" si="14"/>
        <v>0</v>
      </c>
    </row>
    <row r="53" spans="1:16" hidden="1" x14ac:dyDescent="0.2">
      <c r="D53" s="90"/>
      <c r="E53" s="121"/>
      <c r="F53" s="121"/>
      <c r="G53" s="121"/>
      <c r="H53" s="121"/>
      <c r="I53" s="121"/>
      <c r="J53" s="121"/>
      <c r="K53" s="90"/>
      <c r="L53" s="90"/>
      <c r="M53" s="90"/>
      <c r="N53" s="90"/>
      <c r="O53" s="90"/>
    </row>
    <row r="54" spans="1:16" hidden="1" x14ac:dyDescent="0.2">
      <c r="A54" s="76" t="s">
        <v>85</v>
      </c>
      <c r="D54" s="89">
        <f t="shared" ref="D54:O54" si="15">D52+D53</f>
        <v>0</v>
      </c>
      <c r="E54" s="120">
        <f t="shared" si="15"/>
        <v>0</v>
      </c>
      <c r="F54" s="120">
        <f t="shared" si="15"/>
        <v>0</v>
      </c>
      <c r="G54" s="120">
        <f t="shared" si="15"/>
        <v>0</v>
      </c>
      <c r="H54" s="120">
        <f t="shared" si="15"/>
        <v>0</v>
      </c>
      <c r="I54" s="120">
        <f t="shared" si="15"/>
        <v>0</v>
      </c>
      <c r="J54" s="120">
        <f t="shared" si="15"/>
        <v>0</v>
      </c>
      <c r="K54" s="89">
        <f t="shared" si="15"/>
        <v>0</v>
      </c>
      <c r="L54" s="89">
        <f t="shared" si="15"/>
        <v>0</v>
      </c>
      <c r="M54" s="89">
        <f t="shared" si="15"/>
        <v>0</v>
      </c>
      <c r="N54" s="89">
        <f t="shared" si="15"/>
        <v>0</v>
      </c>
      <c r="O54" s="89">
        <f t="shared" si="15"/>
        <v>0</v>
      </c>
      <c r="P54" s="93">
        <f>SUM(D54:O54)</f>
        <v>0</v>
      </c>
    </row>
    <row r="55" spans="1:16" hidden="1" x14ac:dyDescent="0.2"/>
    <row r="56" spans="1:16" hidden="1" x14ac:dyDescent="0.2">
      <c r="A56" s="75"/>
    </row>
    <row r="57" spans="1:16" hidden="1" x14ac:dyDescent="0.2">
      <c r="A57" s="76" t="s">
        <v>78</v>
      </c>
      <c r="D57" s="104">
        <f>D16</f>
        <v>0</v>
      </c>
      <c r="E57" s="104">
        <f>E16</f>
        <v>0</v>
      </c>
      <c r="F57" s="104">
        <f t="shared" ref="F57:O57" si="16">F16</f>
        <v>0</v>
      </c>
      <c r="G57" s="104">
        <f t="shared" si="16"/>
        <v>0</v>
      </c>
      <c r="H57" s="104">
        <f t="shared" si="16"/>
        <v>0</v>
      </c>
      <c r="I57" s="104">
        <f t="shared" si="16"/>
        <v>0</v>
      </c>
      <c r="J57" s="104">
        <f t="shared" si="16"/>
        <v>0</v>
      </c>
      <c r="K57" s="104">
        <f t="shared" si="16"/>
        <v>0</v>
      </c>
      <c r="L57" s="104">
        <f t="shared" si="16"/>
        <v>0</v>
      </c>
      <c r="M57" s="104">
        <f t="shared" si="16"/>
        <v>0</v>
      </c>
      <c r="N57" s="104">
        <f t="shared" si="16"/>
        <v>0</v>
      </c>
      <c r="O57" s="104">
        <f t="shared" si="16"/>
        <v>0</v>
      </c>
    </row>
    <row r="58" spans="1:16" hidden="1" x14ac:dyDescent="0.2">
      <c r="A58" s="76" t="s">
        <v>79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  <c r="I58" s="115">
        <v>0</v>
      </c>
      <c r="J58" s="115">
        <v>0</v>
      </c>
      <c r="K58" s="115">
        <v>0</v>
      </c>
      <c r="L58" s="115">
        <v>0</v>
      </c>
      <c r="M58" s="115">
        <v>0</v>
      </c>
      <c r="N58" s="115">
        <v>0</v>
      </c>
      <c r="O58" s="115">
        <v>0</v>
      </c>
    </row>
    <row r="59" spans="1:16" hidden="1" x14ac:dyDescent="0.2">
      <c r="A59" s="76" t="s">
        <v>34</v>
      </c>
      <c r="D59" s="116">
        <f t="shared" ref="D59:O59" si="17">D57*D58*D9</f>
        <v>0</v>
      </c>
      <c r="E59" s="116">
        <f t="shared" si="17"/>
        <v>0</v>
      </c>
      <c r="F59" s="116">
        <f t="shared" si="17"/>
        <v>0</v>
      </c>
      <c r="G59" s="116">
        <f t="shared" si="17"/>
        <v>0</v>
      </c>
      <c r="H59" s="116">
        <f t="shared" si="17"/>
        <v>0</v>
      </c>
      <c r="I59" s="116">
        <f t="shared" si="17"/>
        <v>0</v>
      </c>
      <c r="J59" s="116">
        <f t="shared" si="17"/>
        <v>0</v>
      </c>
      <c r="K59" s="116">
        <f t="shared" si="17"/>
        <v>0</v>
      </c>
      <c r="L59" s="116">
        <f t="shared" si="17"/>
        <v>0</v>
      </c>
      <c r="M59" s="116">
        <f t="shared" si="17"/>
        <v>0</v>
      </c>
      <c r="N59" s="116">
        <f t="shared" si="17"/>
        <v>0</v>
      </c>
      <c r="O59" s="116">
        <f t="shared" si="17"/>
        <v>0</v>
      </c>
    </row>
    <row r="60" spans="1:16" hidden="1" x14ac:dyDescent="0.2">
      <c r="A60" s="76" t="s">
        <v>87</v>
      </c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</row>
    <row r="61" spans="1:16" hidden="1" x14ac:dyDescent="0.2">
      <c r="A61" s="76" t="s">
        <v>88</v>
      </c>
      <c r="D61" s="116">
        <f>D59+D60</f>
        <v>0</v>
      </c>
      <c r="E61" s="116">
        <f>E59+E60</f>
        <v>0</v>
      </c>
      <c r="F61" s="116">
        <f t="shared" ref="F61:O61" si="18">F59+F60</f>
        <v>0</v>
      </c>
      <c r="G61" s="116">
        <f t="shared" si="18"/>
        <v>0</v>
      </c>
      <c r="H61" s="116">
        <f t="shared" si="18"/>
        <v>0</v>
      </c>
      <c r="I61" s="116">
        <f t="shared" si="18"/>
        <v>0</v>
      </c>
      <c r="J61" s="116">
        <f t="shared" si="18"/>
        <v>0</v>
      </c>
      <c r="K61" s="116">
        <f t="shared" si="18"/>
        <v>0</v>
      </c>
      <c r="L61" s="116">
        <f t="shared" si="18"/>
        <v>0</v>
      </c>
      <c r="M61" s="116">
        <f t="shared" si="18"/>
        <v>0</v>
      </c>
      <c r="N61" s="116">
        <f t="shared" si="18"/>
        <v>0</v>
      </c>
      <c r="O61" s="116">
        <f t="shared" si="18"/>
        <v>0</v>
      </c>
    </row>
    <row r="62" spans="1:16" hidden="1" x14ac:dyDescent="0.2">
      <c r="A62" s="76" t="s">
        <v>80</v>
      </c>
      <c r="D62" s="118">
        <v>0</v>
      </c>
      <c r="E62" s="118">
        <v>0</v>
      </c>
      <c r="F62" s="118">
        <v>0</v>
      </c>
      <c r="G62" s="118">
        <v>0</v>
      </c>
      <c r="H62" s="118">
        <v>0</v>
      </c>
      <c r="I62" s="118">
        <v>0</v>
      </c>
      <c r="J62" s="118">
        <v>0</v>
      </c>
      <c r="K62" s="118">
        <v>0</v>
      </c>
      <c r="L62" s="118">
        <v>0</v>
      </c>
      <c r="M62" s="118">
        <v>0</v>
      </c>
      <c r="N62" s="118">
        <v>0</v>
      </c>
      <c r="O62" s="118">
        <v>0</v>
      </c>
    </row>
    <row r="63" spans="1:16" hidden="1" x14ac:dyDescent="0.2">
      <c r="A63" s="76" t="s">
        <v>81</v>
      </c>
      <c r="D63" s="116">
        <f>ROUND(D61*(1-D62),0)</f>
        <v>0</v>
      </c>
      <c r="E63" s="116">
        <f>ROUND(E61*(1-E62),0)</f>
        <v>0</v>
      </c>
      <c r="F63" s="116">
        <f t="shared" ref="F63:O63" si="19">ROUND(F61*(1-F62),0)</f>
        <v>0</v>
      </c>
      <c r="G63" s="116">
        <f t="shared" si="19"/>
        <v>0</v>
      </c>
      <c r="H63" s="116">
        <f t="shared" si="19"/>
        <v>0</v>
      </c>
      <c r="I63" s="116">
        <f t="shared" si="19"/>
        <v>0</v>
      </c>
      <c r="J63" s="116">
        <f t="shared" si="19"/>
        <v>0</v>
      </c>
      <c r="K63" s="116">
        <f t="shared" si="19"/>
        <v>0</v>
      </c>
      <c r="L63" s="116">
        <f t="shared" si="19"/>
        <v>0</v>
      </c>
      <c r="M63" s="116">
        <f t="shared" si="19"/>
        <v>0</v>
      </c>
      <c r="N63" s="116">
        <f t="shared" si="19"/>
        <v>0</v>
      </c>
      <c r="O63" s="116">
        <f t="shared" si="19"/>
        <v>0</v>
      </c>
    </row>
    <row r="64" spans="1:16" hidden="1" x14ac:dyDescent="0.2">
      <c r="A64" s="104" t="s">
        <v>212</v>
      </c>
      <c r="D64" s="119">
        <v>0</v>
      </c>
      <c r="E64" s="119">
        <v>0</v>
      </c>
      <c r="F64" s="119">
        <v>0</v>
      </c>
      <c r="G64" s="119">
        <v>0</v>
      </c>
      <c r="H64" s="119">
        <v>0</v>
      </c>
      <c r="I64" s="119">
        <v>0</v>
      </c>
      <c r="J64" s="119">
        <v>0</v>
      </c>
      <c r="K64" s="119">
        <v>0</v>
      </c>
      <c r="L64" s="119">
        <v>0</v>
      </c>
      <c r="M64" s="119">
        <v>0</v>
      </c>
      <c r="N64" s="119">
        <v>0</v>
      </c>
      <c r="O64" s="119">
        <v>0</v>
      </c>
    </row>
    <row r="65" spans="1:15" hidden="1" x14ac:dyDescent="0.2">
      <c r="A65" s="76" t="s">
        <v>83</v>
      </c>
      <c r="D65" s="120">
        <f t="shared" ref="D65:O65" si="20">D64*D57*D9</f>
        <v>0</v>
      </c>
      <c r="E65" s="120">
        <f t="shared" si="20"/>
        <v>0</v>
      </c>
      <c r="F65" s="120">
        <f t="shared" si="20"/>
        <v>0</v>
      </c>
      <c r="G65" s="120">
        <f t="shared" si="20"/>
        <v>0</v>
      </c>
      <c r="H65" s="120">
        <f t="shared" si="20"/>
        <v>0</v>
      </c>
      <c r="I65" s="120">
        <f t="shared" si="20"/>
        <v>0</v>
      </c>
      <c r="J65" s="120">
        <f t="shared" si="20"/>
        <v>0</v>
      </c>
      <c r="K65" s="120">
        <f t="shared" si="20"/>
        <v>0</v>
      </c>
      <c r="L65" s="120">
        <f t="shared" si="20"/>
        <v>0</v>
      </c>
      <c r="M65" s="120">
        <f t="shared" si="20"/>
        <v>0</v>
      </c>
      <c r="N65" s="120">
        <f t="shared" si="20"/>
        <v>0</v>
      </c>
      <c r="O65" s="120">
        <f t="shared" si="20"/>
        <v>0</v>
      </c>
    </row>
    <row r="66" spans="1:15" hidden="1" x14ac:dyDescent="0.2">
      <c r="A66" s="76" t="s">
        <v>84</v>
      </c>
      <c r="D66" s="121">
        <v>0</v>
      </c>
      <c r="E66" s="121"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v>0</v>
      </c>
      <c r="K66" s="121">
        <v>0</v>
      </c>
      <c r="L66" s="121">
        <v>0</v>
      </c>
      <c r="M66" s="121">
        <v>0</v>
      </c>
      <c r="N66" s="121">
        <v>0</v>
      </c>
      <c r="O66" s="121">
        <v>0</v>
      </c>
    </row>
    <row r="67" spans="1:15" hidden="1" x14ac:dyDescent="0.2">
      <c r="A67" s="76" t="s">
        <v>85</v>
      </c>
      <c r="D67" s="120">
        <f>D65+D66</f>
        <v>0</v>
      </c>
      <c r="E67" s="120">
        <f>E65+E66</f>
        <v>0</v>
      </c>
      <c r="F67" s="120">
        <f t="shared" ref="F67:O67" si="21">F65+F66</f>
        <v>0</v>
      </c>
      <c r="G67" s="120">
        <f t="shared" si="21"/>
        <v>0</v>
      </c>
      <c r="H67" s="120">
        <f t="shared" si="21"/>
        <v>0</v>
      </c>
      <c r="I67" s="120">
        <f t="shared" si="21"/>
        <v>0</v>
      </c>
      <c r="J67" s="120">
        <f t="shared" si="21"/>
        <v>0</v>
      </c>
      <c r="K67" s="120">
        <f t="shared" si="21"/>
        <v>0</v>
      </c>
      <c r="L67" s="120">
        <f t="shared" si="21"/>
        <v>0</v>
      </c>
      <c r="M67" s="120">
        <f t="shared" si="21"/>
        <v>0</v>
      </c>
      <c r="N67" s="120">
        <f t="shared" si="21"/>
        <v>0</v>
      </c>
      <c r="O67" s="120">
        <f t="shared" si="21"/>
        <v>0</v>
      </c>
    </row>
    <row r="68" spans="1:15" hidden="1" x14ac:dyDescent="0.2"/>
    <row r="69" spans="1:15" hidden="1" x14ac:dyDescent="0.2">
      <c r="A69" s="75"/>
    </row>
    <row r="70" spans="1:15" hidden="1" x14ac:dyDescent="0.2">
      <c r="A70" s="76" t="s">
        <v>78</v>
      </c>
      <c r="D70" s="76">
        <f t="shared" ref="D70:J70" si="22">D17</f>
        <v>0</v>
      </c>
      <c r="E70" s="76">
        <f t="shared" si="22"/>
        <v>0</v>
      </c>
      <c r="F70" s="76">
        <f t="shared" si="22"/>
        <v>0</v>
      </c>
      <c r="G70" s="76">
        <f t="shared" si="22"/>
        <v>0</v>
      </c>
      <c r="H70" s="76">
        <f t="shared" si="22"/>
        <v>0</v>
      </c>
      <c r="I70" s="76">
        <f t="shared" si="22"/>
        <v>0</v>
      </c>
      <c r="J70" s="76">
        <f t="shared" si="22"/>
        <v>0</v>
      </c>
      <c r="K70" s="76">
        <f>K17</f>
        <v>0</v>
      </c>
      <c r="L70" s="76">
        <f>L17</f>
        <v>0</v>
      </c>
      <c r="M70" s="76">
        <f>M17</f>
        <v>0</v>
      </c>
      <c r="N70" s="76">
        <f>N17</f>
        <v>0</v>
      </c>
      <c r="O70" s="76">
        <f>O17</f>
        <v>0</v>
      </c>
    </row>
    <row r="71" spans="1:15" hidden="1" x14ac:dyDescent="0.2">
      <c r="A71" s="76" t="s">
        <v>79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  <c r="I71" s="115">
        <v>0</v>
      </c>
      <c r="J71" s="115">
        <v>0</v>
      </c>
      <c r="K71" s="115">
        <v>0</v>
      </c>
      <c r="L71" s="115">
        <v>0</v>
      </c>
      <c r="M71" s="115">
        <v>0</v>
      </c>
      <c r="N71" s="115">
        <v>0</v>
      </c>
      <c r="O71" s="115">
        <v>0</v>
      </c>
    </row>
    <row r="72" spans="1:15" hidden="1" x14ac:dyDescent="0.2">
      <c r="A72" s="76" t="s">
        <v>34</v>
      </c>
      <c r="D72" s="116">
        <f t="shared" ref="D72:O72" si="23">D71*D9*D70</f>
        <v>0</v>
      </c>
      <c r="E72" s="116">
        <f t="shared" si="23"/>
        <v>0</v>
      </c>
      <c r="F72" s="116">
        <f t="shared" si="23"/>
        <v>0</v>
      </c>
      <c r="G72" s="116">
        <f t="shared" si="23"/>
        <v>0</v>
      </c>
      <c r="H72" s="116">
        <f t="shared" si="23"/>
        <v>0</v>
      </c>
      <c r="I72" s="116">
        <f t="shared" si="23"/>
        <v>0</v>
      </c>
      <c r="J72" s="116">
        <f t="shared" si="23"/>
        <v>0</v>
      </c>
      <c r="K72" s="116">
        <f t="shared" si="23"/>
        <v>0</v>
      </c>
      <c r="L72" s="116">
        <f t="shared" si="23"/>
        <v>0</v>
      </c>
      <c r="M72" s="116">
        <f t="shared" si="23"/>
        <v>0</v>
      </c>
      <c r="N72" s="116">
        <f t="shared" si="23"/>
        <v>0</v>
      </c>
      <c r="O72" s="116">
        <f t="shared" si="23"/>
        <v>0</v>
      </c>
    </row>
    <row r="73" spans="1:15" hidden="1" x14ac:dyDescent="0.2">
      <c r="A73" s="76" t="s">
        <v>87</v>
      </c>
      <c r="D73" s="86"/>
      <c r="E73" s="117"/>
      <c r="F73" s="117"/>
      <c r="G73" s="117"/>
      <c r="H73" s="117"/>
      <c r="I73" s="117"/>
      <c r="J73" s="117"/>
      <c r="K73" s="86"/>
      <c r="L73" s="86"/>
      <c r="M73" s="86"/>
      <c r="N73" s="86"/>
      <c r="O73" s="86"/>
    </row>
    <row r="74" spans="1:15" hidden="1" x14ac:dyDescent="0.2">
      <c r="A74" s="76" t="s">
        <v>88</v>
      </c>
      <c r="D74" s="85">
        <f t="shared" ref="D74:M74" si="24">D72+D73</f>
        <v>0</v>
      </c>
      <c r="E74" s="116">
        <f t="shared" si="24"/>
        <v>0</v>
      </c>
      <c r="F74" s="116">
        <f t="shared" si="24"/>
        <v>0</v>
      </c>
      <c r="G74" s="116">
        <f t="shared" si="24"/>
        <v>0</v>
      </c>
      <c r="H74" s="116">
        <f t="shared" si="24"/>
        <v>0</v>
      </c>
      <c r="I74" s="116">
        <f t="shared" si="24"/>
        <v>0</v>
      </c>
      <c r="J74" s="116">
        <f t="shared" si="24"/>
        <v>0</v>
      </c>
      <c r="K74" s="85">
        <f t="shared" si="24"/>
        <v>0</v>
      </c>
      <c r="L74" s="85">
        <f t="shared" si="24"/>
        <v>0</v>
      </c>
      <c r="M74" s="85">
        <f t="shared" si="24"/>
        <v>0</v>
      </c>
      <c r="N74" s="85">
        <f>N72+N73</f>
        <v>0</v>
      </c>
      <c r="O74" s="85">
        <f>O72+O73</f>
        <v>0</v>
      </c>
    </row>
    <row r="75" spans="1:15" hidden="1" x14ac:dyDescent="0.2">
      <c r="A75" s="76" t="s">
        <v>80</v>
      </c>
      <c r="D75" s="118">
        <v>0</v>
      </c>
      <c r="E75" s="118">
        <v>0</v>
      </c>
      <c r="F75" s="118">
        <v>0</v>
      </c>
      <c r="G75" s="118">
        <v>0</v>
      </c>
      <c r="H75" s="118">
        <v>0</v>
      </c>
      <c r="I75" s="118">
        <v>0</v>
      </c>
      <c r="J75" s="118">
        <v>0</v>
      </c>
      <c r="K75" s="118">
        <v>0</v>
      </c>
      <c r="L75" s="118">
        <v>0</v>
      </c>
      <c r="M75" s="118">
        <v>0</v>
      </c>
      <c r="N75" s="118">
        <v>0</v>
      </c>
      <c r="O75" s="118">
        <v>0</v>
      </c>
    </row>
    <row r="76" spans="1:15" hidden="1" x14ac:dyDescent="0.2">
      <c r="A76" s="76" t="s">
        <v>81</v>
      </c>
      <c r="D76" s="85">
        <f t="shared" ref="D76:M76" si="25">ROUND(D74*(1-D75),0)</f>
        <v>0</v>
      </c>
      <c r="E76" s="116">
        <f t="shared" si="25"/>
        <v>0</v>
      </c>
      <c r="F76" s="116">
        <f t="shared" si="25"/>
        <v>0</v>
      </c>
      <c r="G76" s="116">
        <f t="shared" si="25"/>
        <v>0</v>
      </c>
      <c r="H76" s="116">
        <f t="shared" si="25"/>
        <v>0</v>
      </c>
      <c r="I76" s="116">
        <f t="shared" si="25"/>
        <v>0</v>
      </c>
      <c r="J76" s="116">
        <f t="shared" si="25"/>
        <v>0</v>
      </c>
      <c r="K76" s="85">
        <f t="shared" si="25"/>
        <v>0</v>
      </c>
      <c r="L76" s="85">
        <f t="shared" si="25"/>
        <v>0</v>
      </c>
      <c r="M76" s="85">
        <f t="shared" si="25"/>
        <v>0</v>
      </c>
      <c r="N76" s="85">
        <f>ROUND(N74*(1-N75),0)</f>
        <v>0</v>
      </c>
      <c r="O76" s="85">
        <f>ROUND(O74*(1-O75),0)</f>
        <v>0</v>
      </c>
    </row>
    <row r="77" spans="1:15" hidden="1" x14ac:dyDescent="0.2">
      <c r="A77" s="76" t="s">
        <v>82</v>
      </c>
      <c r="D77" s="88">
        <v>0</v>
      </c>
      <c r="E77" s="88">
        <v>0</v>
      </c>
      <c r="F77" s="88">
        <v>0</v>
      </c>
      <c r="G77" s="88">
        <v>0</v>
      </c>
      <c r="H77" s="88">
        <v>0</v>
      </c>
      <c r="I77" s="88">
        <v>0</v>
      </c>
      <c r="J77" s="88">
        <v>0</v>
      </c>
      <c r="K77" s="88">
        <v>0</v>
      </c>
      <c r="L77" s="88">
        <v>0</v>
      </c>
      <c r="M77" s="88">
        <v>0</v>
      </c>
      <c r="N77" s="88">
        <v>0</v>
      </c>
      <c r="O77" s="88">
        <v>0</v>
      </c>
    </row>
    <row r="78" spans="1:15" hidden="1" x14ac:dyDescent="0.2">
      <c r="A78" s="76" t="s">
        <v>83</v>
      </c>
      <c r="D78" s="89">
        <f t="shared" ref="D78:M78" si="26">D76*D77</f>
        <v>0</v>
      </c>
      <c r="E78" s="120">
        <f t="shared" si="26"/>
        <v>0</v>
      </c>
      <c r="F78" s="120">
        <f t="shared" si="26"/>
        <v>0</v>
      </c>
      <c r="G78" s="120">
        <f t="shared" si="26"/>
        <v>0</v>
      </c>
      <c r="H78" s="120">
        <f t="shared" si="26"/>
        <v>0</v>
      </c>
      <c r="I78" s="120">
        <f t="shared" si="26"/>
        <v>0</v>
      </c>
      <c r="J78" s="120">
        <f t="shared" si="26"/>
        <v>0</v>
      </c>
      <c r="K78" s="89">
        <f t="shared" si="26"/>
        <v>0</v>
      </c>
      <c r="L78" s="89">
        <f t="shared" si="26"/>
        <v>0</v>
      </c>
      <c r="M78" s="89">
        <f t="shared" si="26"/>
        <v>0</v>
      </c>
      <c r="N78" s="89">
        <f>N76*N77</f>
        <v>0</v>
      </c>
      <c r="O78" s="89">
        <f>O76*O77</f>
        <v>0</v>
      </c>
    </row>
    <row r="79" spans="1:15" hidden="1" x14ac:dyDescent="0.2">
      <c r="A79" s="76" t="s">
        <v>84</v>
      </c>
      <c r="D79" s="90">
        <v>0</v>
      </c>
      <c r="E79" s="121"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v>0</v>
      </c>
      <c r="K79" s="90">
        <v>0</v>
      </c>
      <c r="L79" s="90">
        <v>0</v>
      </c>
      <c r="M79" s="90">
        <v>0</v>
      </c>
      <c r="N79" s="90">
        <v>0</v>
      </c>
      <c r="O79" s="90">
        <v>0</v>
      </c>
    </row>
    <row r="80" spans="1:15" hidden="1" x14ac:dyDescent="0.2">
      <c r="A80" s="76" t="s">
        <v>85</v>
      </c>
      <c r="D80" s="89">
        <f t="shared" ref="D80:M80" si="27">D78+D79</f>
        <v>0</v>
      </c>
      <c r="E80" s="120">
        <f t="shared" si="27"/>
        <v>0</v>
      </c>
      <c r="F80" s="120">
        <f t="shared" si="27"/>
        <v>0</v>
      </c>
      <c r="G80" s="120">
        <f t="shared" si="27"/>
        <v>0</v>
      </c>
      <c r="H80" s="120">
        <f t="shared" si="27"/>
        <v>0</v>
      </c>
      <c r="I80" s="120">
        <f t="shared" si="27"/>
        <v>0</v>
      </c>
      <c r="J80" s="120">
        <f t="shared" si="27"/>
        <v>0</v>
      </c>
      <c r="K80" s="89">
        <f t="shared" si="27"/>
        <v>0</v>
      </c>
      <c r="L80" s="89">
        <f t="shared" si="27"/>
        <v>0</v>
      </c>
      <c r="M80" s="89">
        <f t="shared" si="27"/>
        <v>0</v>
      </c>
      <c r="N80" s="89">
        <f>N78+N79</f>
        <v>0</v>
      </c>
      <c r="O80" s="89">
        <f>O78+O79</f>
        <v>0</v>
      </c>
    </row>
    <row r="81" spans="1:16" hidden="1" x14ac:dyDescent="0.2">
      <c r="E81" s="104"/>
      <c r="F81" s="104"/>
      <c r="G81" s="104"/>
      <c r="H81" s="104"/>
      <c r="I81" s="104"/>
      <c r="J81" s="104"/>
    </row>
    <row r="82" spans="1:16" x14ac:dyDescent="0.2">
      <c r="A82" s="78"/>
    </row>
    <row r="84" spans="1:16" ht="10.8" thickBot="1" x14ac:dyDescent="0.25">
      <c r="A84" s="75" t="s">
        <v>203</v>
      </c>
      <c r="D84" s="109">
        <f t="shared" ref="D84:O84" si="28">D80+D67+D54+D42+D31</f>
        <v>0</v>
      </c>
      <c r="E84" s="109">
        <f t="shared" si="28"/>
        <v>0</v>
      </c>
      <c r="F84" s="109">
        <f t="shared" si="28"/>
        <v>0</v>
      </c>
      <c r="G84" s="109">
        <f t="shared" si="28"/>
        <v>0</v>
      </c>
      <c r="H84" s="109">
        <f t="shared" si="28"/>
        <v>0</v>
      </c>
      <c r="I84" s="109">
        <f t="shared" si="28"/>
        <v>0</v>
      </c>
      <c r="J84" s="109">
        <f t="shared" si="28"/>
        <v>0</v>
      </c>
      <c r="K84" s="109">
        <f t="shared" si="28"/>
        <v>0</v>
      </c>
      <c r="L84" s="109">
        <f t="shared" si="28"/>
        <v>0</v>
      </c>
      <c r="M84" s="109">
        <f t="shared" si="28"/>
        <v>0</v>
      </c>
      <c r="N84" s="109">
        <f t="shared" si="28"/>
        <v>0</v>
      </c>
      <c r="O84" s="109">
        <f t="shared" si="28"/>
        <v>0</v>
      </c>
      <c r="P84" s="140">
        <f>SUM(D84:O84)</f>
        <v>0</v>
      </c>
    </row>
    <row r="85" spans="1:16" ht="10.8" thickTop="1" x14ac:dyDescent="0.2"/>
  </sheetData>
  <phoneticPr fontId="4" type="noConversion"/>
  <pageMargins left="0.74803149606299213" right="0.74803149606299213" top="0.74803149606299213" bottom="0.74803149606299213" header="0.51181102362204722" footer="0.51181102362204722"/>
  <pageSetup paperSize="9" scale="84" orientation="landscape" r:id="rId1"/>
  <headerFooter alignWithMargins="0">
    <oddFooter>&amp;L&amp;D&amp;RPage &amp;P</oddFooter>
  </headerFooter>
  <rowBreaks count="1" manualBreakCount="1">
    <brk id="31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A3AEC-4E25-4558-BF51-FB733F7ECDE0}">
  <sheetPr>
    <tabColor indexed="40"/>
    <pageSetUpPr fitToPage="1"/>
  </sheetPr>
  <dimension ref="A1:P60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7" sqref="A27"/>
    </sheetView>
  </sheetViews>
  <sheetFormatPr defaultRowHeight="13.2" x14ac:dyDescent="0.25"/>
  <cols>
    <col min="1" max="1" width="33.5546875" customWidth="1"/>
  </cols>
  <sheetData>
    <row r="1" spans="1:16" x14ac:dyDescent="0.25">
      <c r="A1" s="2" t="str">
        <f>Front!E10</f>
        <v>COMPANY</v>
      </c>
    </row>
    <row r="2" spans="1:16" x14ac:dyDescent="0.25">
      <c r="A2" s="2" t="str">
        <f>Front!E11</f>
        <v>FINANCIAL FORECASTS</v>
      </c>
    </row>
    <row r="3" spans="1:16" x14ac:dyDescent="0.25">
      <c r="A3" s="10" t="str">
        <f>Front!E13</f>
        <v>YYYY  Draft Budget</v>
      </c>
      <c r="B3" s="1"/>
    </row>
    <row r="4" spans="1:16" x14ac:dyDescent="0.25">
      <c r="A4" s="2"/>
    </row>
    <row r="5" spans="1:16" x14ac:dyDescent="0.25">
      <c r="A5" s="14"/>
      <c r="B5" s="11"/>
      <c r="C5" s="11"/>
      <c r="D5" s="11" t="str">
        <f>+Sales!D5</f>
        <v>Month 1</v>
      </c>
      <c r="E5" s="11" t="str">
        <f>+Sales!E5</f>
        <v>Month 2</v>
      </c>
      <c r="F5" s="11" t="str">
        <f>+Sales!F5</f>
        <v>Month 3</v>
      </c>
      <c r="G5" s="11" t="str">
        <f>+Sales!G5</f>
        <v>Month 4</v>
      </c>
      <c r="H5" s="11" t="str">
        <f>+Sales!H5</f>
        <v>Month 5</v>
      </c>
      <c r="I5" s="11" t="str">
        <f>+Sales!I5</f>
        <v>Month 6</v>
      </c>
      <c r="J5" s="11" t="str">
        <f>+Sales!J5</f>
        <v>Month 7</v>
      </c>
      <c r="K5" s="11" t="str">
        <f>+Sales!K5</f>
        <v>Month 8</v>
      </c>
      <c r="L5" s="11" t="str">
        <f>+Sales!L5</f>
        <v>Month 9</v>
      </c>
      <c r="M5" s="11" t="str">
        <f>+Sales!M5</f>
        <v>Month 10</v>
      </c>
      <c r="N5" s="11" t="str">
        <f>+Sales!N5</f>
        <v>Month 11</v>
      </c>
      <c r="O5" s="11" t="str">
        <f>+Sales!O5</f>
        <v>Month 12</v>
      </c>
      <c r="P5" s="12" t="str">
        <f>+Sales!P5</f>
        <v>Total</v>
      </c>
    </row>
    <row r="6" spans="1:16" x14ac:dyDescent="0.25">
      <c r="A6" s="15" t="s">
        <v>7</v>
      </c>
      <c r="B6" s="12"/>
      <c r="C6" s="12"/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  <c r="N6" s="72" t="s">
        <v>6</v>
      </c>
      <c r="O6" s="12" t="s">
        <v>6</v>
      </c>
      <c r="P6" s="12" t="s">
        <v>6</v>
      </c>
    </row>
    <row r="7" spans="1:16" x14ac:dyDescent="0.25">
      <c r="A7" s="15" t="s">
        <v>90</v>
      </c>
      <c r="B7" s="13"/>
      <c r="C7" s="13"/>
      <c r="D7" s="13" t="s">
        <v>86</v>
      </c>
      <c r="E7" s="13" t="s">
        <v>86</v>
      </c>
      <c r="F7" s="13" t="s">
        <v>86</v>
      </c>
      <c r="G7" s="13" t="s">
        <v>86</v>
      </c>
      <c r="H7" s="13" t="s">
        <v>86</v>
      </c>
      <c r="I7" s="13" t="s">
        <v>86</v>
      </c>
      <c r="J7" s="13" t="s">
        <v>86</v>
      </c>
      <c r="K7" s="13" t="s">
        <v>86</v>
      </c>
      <c r="L7" s="13" t="s">
        <v>86</v>
      </c>
      <c r="M7" s="13" t="s">
        <v>86</v>
      </c>
      <c r="N7" s="73" t="s">
        <v>86</v>
      </c>
      <c r="O7" s="13" t="s">
        <v>86</v>
      </c>
      <c r="P7" s="13" t="s">
        <v>86</v>
      </c>
    </row>
    <row r="8" spans="1:16" x14ac:dyDescent="0.25">
      <c r="M8" s="74"/>
    </row>
    <row r="9" spans="1:16" x14ac:dyDescent="0.25">
      <c r="A9" s="2" t="s">
        <v>91</v>
      </c>
      <c r="B9" s="20"/>
      <c r="C9" s="30" t="s">
        <v>92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6" x14ac:dyDescent="0.25">
      <c r="A10" s="76">
        <f>+Sales!A13</f>
        <v>0</v>
      </c>
      <c r="B10" s="20"/>
      <c r="C10" s="31"/>
      <c r="D10" s="23"/>
      <c r="E10" s="23"/>
      <c r="F10" s="23"/>
      <c r="G10" s="23">
        <f>+Sales!D84</f>
        <v>0</v>
      </c>
      <c r="H10" s="23">
        <f>+Sales!E84</f>
        <v>0</v>
      </c>
      <c r="I10" s="23">
        <f>+Sales!F84</f>
        <v>0</v>
      </c>
      <c r="J10" s="23">
        <f>+Sales!G84</f>
        <v>0</v>
      </c>
      <c r="K10" s="23">
        <f>+Sales!H84</f>
        <v>0</v>
      </c>
      <c r="L10" s="23">
        <f>+Sales!I84</f>
        <v>0</v>
      </c>
      <c r="M10" s="23">
        <f>+Sales!J84</f>
        <v>0</v>
      </c>
      <c r="N10" s="23">
        <f>+Sales!K84</f>
        <v>0</v>
      </c>
      <c r="O10" s="23">
        <f>+Sales!N29</f>
        <v>0</v>
      </c>
    </row>
    <row r="11" spans="1:16" x14ac:dyDescent="0.25">
      <c r="A11" s="76">
        <f>+Sales!A14</f>
        <v>0</v>
      </c>
      <c r="B11" s="20"/>
      <c r="C11" s="31"/>
      <c r="D11" s="23"/>
      <c r="E11" s="23"/>
      <c r="F11" s="23">
        <f>+Sales!D43</f>
        <v>0</v>
      </c>
      <c r="G11" s="23">
        <f>+Sales!E43</f>
        <v>0</v>
      </c>
      <c r="H11" s="23">
        <f>+Sales!F43</f>
        <v>0</v>
      </c>
      <c r="I11" s="23">
        <f>+Sales!G43</f>
        <v>0</v>
      </c>
      <c r="J11" s="23">
        <f>+Sales!H43</f>
        <v>0</v>
      </c>
      <c r="K11" s="23">
        <f>+Sales!I43</f>
        <v>0</v>
      </c>
      <c r="L11" s="23">
        <f>+Sales!J43</f>
        <v>0</v>
      </c>
      <c r="M11" s="23">
        <f>+Sales!K43</f>
        <v>0</v>
      </c>
      <c r="N11" s="23">
        <f>+Sales!L43</f>
        <v>0</v>
      </c>
      <c r="O11" s="23">
        <f>+Sales!M43</f>
        <v>0</v>
      </c>
    </row>
    <row r="12" spans="1:16" x14ac:dyDescent="0.25">
      <c r="A12" s="76">
        <f>+Sales!A15</f>
        <v>0</v>
      </c>
      <c r="B12" s="20"/>
      <c r="C12" s="31"/>
      <c r="D12" s="23">
        <f>+Sales!D54</f>
        <v>0</v>
      </c>
      <c r="E12" s="23">
        <f>+Sales!E54</f>
        <v>0</v>
      </c>
      <c r="F12" s="23">
        <f>+Sales!F54</f>
        <v>0</v>
      </c>
      <c r="G12" s="23">
        <f>+Sales!G54</f>
        <v>0</v>
      </c>
      <c r="H12" s="23">
        <f>+Sales!H54</f>
        <v>0</v>
      </c>
      <c r="I12" s="23">
        <f>+Sales!I54</f>
        <v>0</v>
      </c>
      <c r="J12" s="23">
        <f>+Sales!J54</f>
        <v>0</v>
      </c>
      <c r="K12" s="23">
        <f>+Sales!K54</f>
        <v>0</v>
      </c>
      <c r="L12" s="23">
        <f>+Sales!L54</f>
        <v>0</v>
      </c>
      <c r="M12" s="23">
        <f>+Sales!M54</f>
        <v>0</v>
      </c>
      <c r="N12" s="23">
        <f>+Sales!N54</f>
        <v>0</v>
      </c>
      <c r="O12" s="23">
        <f>+Sales!O54</f>
        <v>0</v>
      </c>
    </row>
    <row r="13" spans="1:16" x14ac:dyDescent="0.25">
      <c r="A13" s="76"/>
      <c r="B13" s="20"/>
      <c r="C13" s="31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5"/>
    </row>
    <row r="14" spans="1:16" x14ac:dyDescent="0.25">
      <c r="A14" s="76"/>
      <c r="B14" s="20"/>
      <c r="C14" s="31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5"/>
    </row>
    <row r="15" spans="1:16" x14ac:dyDescent="0.25">
      <c r="A15" s="76"/>
      <c r="B15" s="20"/>
      <c r="C15" s="31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5"/>
    </row>
    <row r="16" spans="1:16" x14ac:dyDescent="0.25">
      <c r="A16" s="76"/>
      <c r="B16" s="20"/>
      <c r="C16" s="31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5"/>
    </row>
    <row r="17" spans="1:15" x14ac:dyDescent="0.25">
      <c r="A17" t="s">
        <v>71</v>
      </c>
      <c r="B17" s="20"/>
      <c r="C17" s="3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5"/>
    </row>
    <row r="18" spans="1:15" x14ac:dyDescent="0.25">
      <c r="B18" s="20"/>
      <c r="C18" s="27">
        <f>SUM(C10:C16)</f>
        <v>0</v>
      </c>
      <c r="D18" s="27">
        <f>SUM(D10:D16)</f>
        <v>0</v>
      </c>
      <c r="E18" s="27">
        <f>SUM(E10:E16)</f>
        <v>0</v>
      </c>
      <c r="F18" s="27">
        <f t="shared" ref="F18:N18" si="0">SUM(F10:F17)</f>
        <v>0</v>
      </c>
      <c r="G18" s="27">
        <f t="shared" si="0"/>
        <v>0</v>
      </c>
      <c r="H18" s="27">
        <f t="shared" si="0"/>
        <v>0</v>
      </c>
      <c r="I18" s="27">
        <f t="shared" si="0"/>
        <v>0</v>
      </c>
      <c r="J18" s="27">
        <f t="shared" si="0"/>
        <v>0</v>
      </c>
      <c r="K18" s="27">
        <f t="shared" si="0"/>
        <v>0</v>
      </c>
      <c r="L18" s="27">
        <f t="shared" si="0"/>
        <v>0</v>
      </c>
      <c r="M18" s="27">
        <f t="shared" si="0"/>
        <v>0</v>
      </c>
      <c r="N18" s="27">
        <f t="shared" si="0"/>
        <v>0</v>
      </c>
      <c r="O18" s="25"/>
    </row>
    <row r="19" spans="1:15" x14ac:dyDescent="0.25">
      <c r="B19" s="20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x14ac:dyDescent="0.25">
      <c r="A20" s="2" t="s">
        <v>166</v>
      </c>
      <c r="B20" s="20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 x14ac:dyDescent="0.25">
      <c r="A21" s="2"/>
      <c r="B21" s="20"/>
      <c r="C21" s="30" t="s">
        <v>92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5"/>
    </row>
    <row r="22" spans="1:15" x14ac:dyDescent="0.25">
      <c r="A22" s="17" t="s">
        <v>204</v>
      </c>
      <c r="B22" s="20"/>
      <c r="C22" s="31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/>
    </row>
    <row r="23" spans="1:15" x14ac:dyDescent="0.25">
      <c r="A23" s="17" t="s">
        <v>193</v>
      </c>
      <c r="B23" s="20"/>
      <c r="C23" s="31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5"/>
    </row>
    <row r="24" spans="1:15" x14ac:dyDescent="0.25">
      <c r="A24" s="17"/>
      <c r="B24" s="20"/>
      <c r="C24" s="31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5"/>
    </row>
    <row r="25" spans="1:15" x14ac:dyDescent="0.25">
      <c r="B25" s="20"/>
      <c r="C25" s="3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5"/>
    </row>
    <row r="26" spans="1:15" x14ac:dyDescent="0.25">
      <c r="B26" s="20"/>
      <c r="C26" s="31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/>
    </row>
    <row r="27" spans="1:15" x14ac:dyDescent="0.25">
      <c r="A27" t="s">
        <v>71</v>
      </c>
      <c r="B27" s="20"/>
      <c r="C27" s="3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5"/>
    </row>
    <row r="28" spans="1:15" x14ac:dyDescent="0.25">
      <c r="B28" s="20"/>
      <c r="C28" s="27">
        <f>SUM(C20:C26)</f>
        <v>0</v>
      </c>
      <c r="D28" s="27">
        <f>SUM(D20:D26)</f>
        <v>0</v>
      </c>
      <c r="E28" s="27">
        <f t="shared" ref="E28:N28" si="1">SUM(E22:E27)</f>
        <v>0</v>
      </c>
      <c r="F28" s="27">
        <f t="shared" si="1"/>
        <v>0</v>
      </c>
      <c r="G28" s="27">
        <f t="shared" si="1"/>
        <v>0</v>
      </c>
      <c r="H28" s="27">
        <f t="shared" si="1"/>
        <v>0</v>
      </c>
      <c r="I28" s="27">
        <f t="shared" si="1"/>
        <v>0</v>
      </c>
      <c r="J28" s="27">
        <f t="shared" si="1"/>
        <v>0</v>
      </c>
      <c r="K28" s="27">
        <f t="shared" si="1"/>
        <v>0</v>
      </c>
      <c r="L28" s="27">
        <f t="shared" si="1"/>
        <v>0</v>
      </c>
      <c r="M28" s="27">
        <f t="shared" si="1"/>
        <v>0</v>
      </c>
      <c r="N28" s="27">
        <f t="shared" si="1"/>
        <v>0</v>
      </c>
      <c r="O28" s="25"/>
    </row>
    <row r="29" spans="1:15" x14ac:dyDescent="0.25">
      <c r="B29" s="20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5" x14ac:dyDescent="0.25">
      <c r="A30" s="2" t="s">
        <v>93</v>
      </c>
      <c r="B30" s="20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5" x14ac:dyDescent="0.25">
      <c r="A31" s="104">
        <f>+Sales!A13</f>
        <v>0</v>
      </c>
      <c r="B31" s="20"/>
      <c r="C31" s="33">
        <v>0.2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5" x14ac:dyDescent="0.25">
      <c r="A32" s="104">
        <f>+Sales!A14</f>
        <v>0</v>
      </c>
      <c r="B32" s="20"/>
      <c r="C32" s="34">
        <v>0.2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5" x14ac:dyDescent="0.25">
      <c r="A33" s="104">
        <f>+Sales!A15</f>
        <v>0</v>
      </c>
      <c r="B33" s="20"/>
      <c r="C33" s="34">
        <v>0.2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1:15" x14ac:dyDescent="0.25">
      <c r="A34" s="104"/>
      <c r="B34" s="20"/>
      <c r="C34" s="34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1:15" x14ac:dyDescent="0.25">
      <c r="A35" s="104"/>
      <c r="B35" s="20"/>
      <c r="C35" s="34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  <row r="36" spans="1:15" x14ac:dyDescent="0.25">
      <c r="A36" s="104"/>
      <c r="B36" s="20"/>
      <c r="C36" s="34">
        <v>0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5" x14ac:dyDescent="0.25">
      <c r="B37" s="20"/>
      <c r="C37" s="35">
        <v>0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</row>
    <row r="38" spans="1:15" x14ac:dyDescent="0.25">
      <c r="B38" s="20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</row>
    <row r="39" spans="1:15" x14ac:dyDescent="0.25">
      <c r="A39" s="2" t="s">
        <v>94</v>
      </c>
      <c r="B39" s="20"/>
      <c r="C39" s="148" t="s">
        <v>95</v>
      </c>
      <c r="D39" s="148" t="s">
        <v>96</v>
      </c>
      <c r="E39" s="148" t="s">
        <v>97</v>
      </c>
      <c r="F39" s="148" t="s">
        <v>98</v>
      </c>
      <c r="G39" s="148" t="s">
        <v>213</v>
      </c>
      <c r="H39" s="148" t="s">
        <v>214</v>
      </c>
      <c r="I39" s="148" t="s">
        <v>215</v>
      </c>
      <c r="J39" s="148" t="s">
        <v>216</v>
      </c>
      <c r="K39" s="148" t="s">
        <v>217</v>
      </c>
      <c r="L39" s="148" t="s">
        <v>218</v>
      </c>
      <c r="M39" s="148" t="s">
        <v>219</v>
      </c>
      <c r="N39" s="148" t="s">
        <v>220</v>
      </c>
      <c r="O39" s="148" t="s">
        <v>221</v>
      </c>
    </row>
    <row r="40" spans="1:15" x14ac:dyDescent="0.25">
      <c r="A40" s="104">
        <f>+Sales!A13</f>
        <v>0</v>
      </c>
      <c r="B40" s="20"/>
      <c r="C40" s="149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1"/>
    </row>
    <row r="41" spans="1:15" x14ac:dyDescent="0.25">
      <c r="A41" s="104">
        <f>+Sales!A14</f>
        <v>0</v>
      </c>
      <c r="B41" s="20"/>
      <c r="C41" s="40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</row>
    <row r="42" spans="1:15" x14ac:dyDescent="0.25">
      <c r="A42" s="104">
        <f>+Sales!A15</f>
        <v>0</v>
      </c>
      <c r="B42" s="20"/>
      <c r="C42" s="40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</row>
    <row r="43" spans="1:15" x14ac:dyDescent="0.25">
      <c r="A43" s="104"/>
      <c r="B43" s="20"/>
      <c r="C43" s="40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2"/>
    </row>
    <row r="44" spans="1:15" x14ac:dyDescent="0.25">
      <c r="A44" s="104"/>
      <c r="B44" s="20"/>
      <c r="C44" s="40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2"/>
    </row>
    <row r="45" spans="1:15" x14ac:dyDescent="0.25">
      <c r="A45" s="104"/>
      <c r="B45" s="20"/>
      <c r="C45" s="40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5" x14ac:dyDescent="0.25">
      <c r="B46" s="20"/>
      <c r="C46" s="43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5"/>
    </row>
    <row r="47" spans="1:15" x14ac:dyDescent="0.25">
      <c r="B47" s="20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1:15" x14ac:dyDescent="0.25">
      <c r="B48" s="20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2:15" x14ac:dyDescent="0.25">
      <c r="B49" s="20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</row>
    <row r="50" spans="2:15" x14ac:dyDescent="0.25">
      <c r="B50" s="20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</row>
    <row r="51" spans="2:15" x14ac:dyDescent="0.25">
      <c r="B51" s="20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</row>
    <row r="52" spans="2:15" x14ac:dyDescent="0.25">
      <c r="B52" s="20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x14ac:dyDescent="0.25">
      <c r="B53" s="20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x14ac:dyDescent="0.25">
      <c r="B54" s="20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</row>
    <row r="55" spans="2:15" x14ac:dyDescent="0.25">
      <c r="B55" s="20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x14ac:dyDescent="0.25">
      <c r="B56" s="20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x14ac:dyDescent="0.25">
      <c r="B57" s="20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</row>
    <row r="58" spans="2:15" x14ac:dyDescent="0.25">
      <c r="B58" s="20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</row>
    <row r="59" spans="2:15" x14ac:dyDescent="0.2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</row>
    <row r="60" spans="2:15" x14ac:dyDescent="0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</sheetData>
  <phoneticPr fontId="4" type="noConversion"/>
  <pageMargins left="0.75" right="0.75" top="0.74" bottom="0.74" header="0.5" footer="0.5"/>
  <pageSetup paperSize="9" scale="76" orientation="landscape" r:id="rId1"/>
  <headerFooter alignWithMargins="0">
    <oddFooter>&amp;L&amp;D&amp;RPage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EA6E5-E235-48C6-B0D8-F7B7D571064F}">
  <sheetPr>
    <tabColor indexed="40"/>
    <pageSetUpPr fitToPage="1"/>
  </sheetPr>
  <dimension ref="A1:P105"/>
  <sheetViews>
    <sheetView zoomScale="80" zoomScaleNormal="80" workbookViewId="0">
      <pane xSplit="1" ySplit="7" topLeftCell="B86" activePane="bottomRight" state="frozen"/>
      <selection activeCell="E14" sqref="E14"/>
      <selection pane="topRight" activeCell="E14" sqref="E14"/>
      <selection pane="bottomLeft" activeCell="E14" sqref="E14"/>
      <selection pane="bottomRight" activeCell="A112" sqref="A112"/>
    </sheetView>
  </sheetViews>
  <sheetFormatPr defaultColWidth="9.109375" defaultRowHeight="13.2" x14ac:dyDescent="0.25"/>
  <cols>
    <col min="1" max="1" width="34" bestFit="1" customWidth="1"/>
    <col min="2" max="2" width="10.5546875" customWidth="1"/>
    <col min="3" max="3" width="8.44140625" hidden="1" customWidth="1"/>
    <col min="4" max="5" width="8.109375" bestFit="1" customWidth="1"/>
    <col min="6" max="6" width="8.44140625" bestFit="1" customWidth="1"/>
    <col min="7" max="7" width="8.44140625" customWidth="1"/>
    <col min="8" max="15" width="10" customWidth="1"/>
    <col min="16" max="16" width="13.44140625" customWidth="1"/>
  </cols>
  <sheetData>
    <row r="1" spans="1:16" x14ac:dyDescent="0.25">
      <c r="A1" s="2" t="str">
        <f>Front!E10</f>
        <v>COMPANY</v>
      </c>
    </row>
    <row r="2" spans="1:16" x14ac:dyDescent="0.25">
      <c r="A2" s="2" t="str">
        <f>Front!E11</f>
        <v>FINANCIAL FORECASTS</v>
      </c>
    </row>
    <row r="3" spans="1:16" x14ac:dyDescent="0.25">
      <c r="A3" s="10" t="str">
        <f>Front!E13</f>
        <v>YYYY  Draft Budget</v>
      </c>
      <c r="B3" s="1"/>
    </row>
    <row r="4" spans="1:16" x14ac:dyDescent="0.25">
      <c r="A4" s="2"/>
    </row>
    <row r="5" spans="1:16" x14ac:dyDescent="0.25">
      <c r="A5" s="14"/>
      <c r="B5" s="11"/>
      <c r="C5" s="11"/>
      <c r="D5" s="11" t="str">
        <f>+Sales!D5</f>
        <v>Month 1</v>
      </c>
      <c r="E5" s="11" t="str">
        <f>+Sales!E5</f>
        <v>Month 2</v>
      </c>
      <c r="F5" s="11" t="str">
        <f>+Sales!F5</f>
        <v>Month 3</v>
      </c>
      <c r="G5" s="11" t="str">
        <f>+Sales!G5</f>
        <v>Month 4</v>
      </c>
      <c r="H5" s="11" t="str">
        <f>+Sales!H5</f>
        <v>Month 5</v>
      </c>
      <c r="I5" s="11" t="str">
        <f>+Sales!I5</f>
        <v>Month 6</v>
      </c>
      <c r="J5" s="11" t="str">
        <f>+Sales!J5</f>
        <v>Month 7</v>
      </c>
      <c r="K5" s="11" t="str">
        <f>+Sales!K5</f>
        <v>Month 8</v>
      </c>
      <c r="L5" s="11" t="str">
        <f>+Sales!L5</f>
        <v>Month 9</v>
      </c>
      <c r="M5" s="11" t="str">
        <f>+Sales!M5</f>
        <v>Month 10</v>
      </c>
      <c r="N5" s="11" t="str">
        <f>+Sales!N5</f>
        <v>Month 11</v>
      </c>
      <c r="O5" s="11" t="str">
        <f>+Sales!O5</f>
        <v>Month 12</v>
      </c>
      <c r="P5" s="11" t="str">
        <f>+Sales!P5</f>
        <v>Total</v>
      </c>
    </row>
    <row r="6" spans="1:16" x14ac:dyDescent="0.25">
      <c r="A6" s="15" t="s">
        <v>125</v>
      </c>
      <c r="B6" s="12"/>
      <c r="C6" s="12"/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</row>
    <row r="7" spans="1:16" x14ac:dyDescent="0.25">
      <c r="A7" s="15"/>
      <c r="B7" s="13"/>
      <c r="C7" s="13"/>
      <c r="D7" s="13" t="s">
        <v>86</v>
      </c>
      <c r="E7" s="13" t="s">
        <v>86</v>
      </c>
      <c r="F7" s="13" t="s">
        <v>86</v>
      </c>
      <c r="G7" s="13" t="s">
        <v>86</v>
      </c>
      <c r="H7" s="13" t="s">
        <v>86</v>
      </c>
      <c r="I7" s="13" t="s">
        <v>86</v>
      </c>
      <c r="J7" s="13" t="s">
        <v>86</v>
      </c>
      <c r="K7" s="13" t="s">
        <v>86</v>
      </c>
      <c r="L7" s="13" t="s">
        <v>86</v>
      </c>
      <c r="M7" s="13" t="s">
        <v>86</v>
      </c>
      <c r="N7" s="13" t="s">
        <v>86</v>
      </c>
      <c r="O7" s="13" t="s">
        <v>86</v>
      </c>
      <c r="P7" s="13" t="s">
        <v>86</v>
      </c>
    </row>
    <row r="8" spans="1:16" x14ac:dyDescent="0.25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6" x14ac:dyDescent="0.25">
      <c r="A9" s="2" t="s">
        <v>116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6" x14ac:dyDescent="0.25">
      <c r="B10" s="20"/>
      <c r="C10" s="20"/>
      <c r="D10" s="20">
        <f>Sales!D19</f>
        <v>0</v>
      </c>
      <c r="E10" s="20">
        <f>Sales!E19</f>
        <v>0</v>
      </c>
      <c r="F10" s="20">
        <f>Sales!F19</f>
        <v>0</v>
      </c>
      <c r="G10" s="20">
        <f>Sales!G19</f>
        <v>0</v>
      </c>
      <c r="H10" s="20">
        <f>Sales!H19</f>
        <v>0</v>
      </c>
      <c r="I10" s="20">
        <f>Sales!I19</f>
        <v>0</v>
      </c>
      <c r="J10" s="20">
        <f>Sales!J19</f>
        <v>0</v>
      </c>
      <c r="K10" s="20">
        <f>Sales!K19</f>
        <v>0</v>
      </c>
      <c r="L10" s="20">
        <f>Sales!L19</f>
        <v>0</v>
      </c>
      <c r="M10" s="20">
        <f>Sales!M19</f>
        <v>0</v>
      </c>
      <c r="N10" s="20">
        <f>Sales!N19</f>
        <v>0</v>
      </c>
      <c r="O10" s="20">
        <f>Sales!O19</f>
        <v>0</v>
      </c>
    </row>
    <row r="11" spans="1:16" x14ac:dyDescent="0.25">
      <c r="B11" s="20"/>
      <c r="C11" s="20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</row>
    <row r="12" spans="1:16" x14ac:dyDescent="0.25">
      <c r="B12" s="20"/>
      <c r="C12" s="20"/>
      <c r="D12" s="26">
        <f>ROUND(D10/(1-D11),0)</f>
        <v>0</v>
      </c>
      <c r="E12" s="26">
        <f>ROUND(E10/(1-E11),0)</f>
        <v>0</v>
      </c>
      <c r="F12" s="26">
        <f>ROUND(F10/(1-F11),0)</f>
        <v>0</v>
      </c>
      <c r="G12" s="26">
        <f t="shared" ref="G12:M12" si="0">ROUND(G10/(1-G11),0)</f>
        <v>0</v>
      </c>
      <c r="H12" s="26">
        <f t="shared" si="0"/>
        <v>0</v>
      </c>
      <c r="I12" s="26">
        <f t="shared" si="0"/>
        <v>0</v>
      </c>
      <c r="J12" s="26">
        <f t="shared" si="0"/>
        <v>0</v>
      </c>
      <c r="K12" s="26">
        <f t="shared" si="0"/>
        <v>0</v>
      </c>
      <c r="L12" s="26">
        <f t="shared" si="0"/>
        <v>0</v>
      </c>
      <c r="M12" s="26">
        <f t="shared" si="0"/>
        <v>0</v>
      </c>
      <c r="N12" s="26">
        <f>ROUND(N10/(1-N11),0)</f>
        <v>0</v>
      </c>
      <c r="O12" s="26">
        <f>ROUND(O10/(1-O11),0)</f>
        <v>0</v>
      </c>
    </row>
    <row r="13" spans="1:16" x14ac:dyDescent="0.2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6" x14ac:dyDescent="0.25">
      <c r="A14" t="s">
        <v>117</v>
      </c>
      <c r="B14" s="20"/>
      <c r="C14" s="20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65"/>
    </row>
    <row r="15" spans="1:16" x14ac:dyDescent="0.25">
      <c r="A15" t="s">
        <v>118</v>
      </c>
      <c r="B15" s="20"/>
      <c r="C15" s="20"/>
      <c r="D15" s="143">
        <f>+D10*400</f>
        <v>0</v>
      </c>
      <c r="E15" s="143">
        <f>+E10*400</f>
        <v>0</v>
      </c>
      <c r="F15" s="143">
        <f>+F10*400</f>
        <v>0</v>
      </c>
      <c r="G15" s="143">
        <f>+G10*400</f>
        <v>0</v>
      </c>
      <c r="H15" s="143">
        <f>+H10*400</f>
        <v>0</v>
      </c>
      <c r="I15" s="143">
        <f>+I10*400</f>
        <v>0</v>
      </c>
      <c r="J15" s="143">
        <f>+J10*400</f>
        <v>0</v>
      </c>
      <c r="K15" s="143">
        <f>+K10*400</f>
        <v>0</v>
      </c>
      <c r="L15" s="143">
        <f>+L10*400</f>
        <v>0</v>
      </c>
      <c r="M15" s="143">
        <f>+M10*400</f>
        <v>0</v>
      </c>
      <c r="N15" s="143">
        <f>+N10*400</f>
        <v>0</v>
      </c>
      <c r="O15" s="143">
        <f>+O10*400</f>
        <v>0</v>
      </c>
      <c r="P15" s="165"/>
    </row>
    <row r="16" spans="1:16" x14ac:dyDescent="0.25">
      <c r="A16" t="s">
        <v>207</v>
      </c>
      <c r="B16" s="20"/>
      <c r="C16" s="20"/>
      <c r="D16" s="143">
        <f>ROUND((D14+D15)*0.138,0)</f>
        <v>0</v>
      </c>
      <c r="E16" s="143">
        <f t="shared" ref="E16:O16" si="1">ROUND((E14+E15)*0.138,0)</f>
        <v>0</v>
      </c>
      <c r="F16" s="143">
        <f t="shared" si="1"/>
        <v>0</v>
      </c>
      <c r="G16" s="143">
        <f t="shared" si="1"/>
        <v>0</v>
      </c>
      <c r="H16" s="143">
        <f t="shared" si="1"/>
        <v>0</v>
      </c>
      <c r="I16" s="143">
        <f t="shared" si="1"/>
        <v>0</v>
      </c>
      <c r="J16" s="143">
        <f t="shared" si="1"/>
        <v>0</v>
      </c>
      <c r="K16" s="143">
        <f t="shared" si="1"/>
        <v>0</v>
      </c>
      <c r="L16" s="143">
        <f t="shared" si="1"/>
        <v>0</v>
      </c>
      <c r="M16" s="143">
        <f t="shared" si="1"/>
        <v>0</v>
      </c>
      <c r="N16" s="143">
        <f t="shared" si="1"/>
        <v>0</v>
      </c>
      <c r="O16" s="143">
        <f t="shared" si="1"/>
        <v>0</v>
      </c>
      <c r="P16" s="165"/>
    </row>
    <row r="17" spans="1:16" x14ac:dyDescent="0.25">
      <c r="A17" t="s">
        <v>120</v>
      </c>
      <c r="B17" s="20"/>
      <c r="C17" s="20"/>
      <c r="D17" s="174"/>
      <c r="E17" s="174"/>
      <c r="F17" s="155"/>
      <c r="G17" s="174"/>
      <c r="H17" s="174"/>
      <c r="I17" s="174"/>
      <c r="J17" s="174"/>
      <c r="K17" s="174"/>
      <c r="L17" s="174"/>
      <c r="M17" s="174"/>
      <c r="N17" s="174"/>
      <c r="O17" s="174"/>
      <c r="P17" s="165"/>
    </row>
    <row r="18" spans="1:16" x14ac:dyDescent="0.25">
      <c r="A18" t="s">
        <v>5</v>
      </c>
      <c r="B18" s="20"/>
      <c r="C18" s="20"/>
      <c r="D18" s="141">
        <f>SUM(D14:D17)</f>
        <v>0</v>
      </c>
      <c r="E18" s="141">
        <f>SUM(E14:E17)</f>
        <v>0</v>
      </c>
      <c r="F18" s="141">
        <f>SUM(F14:F17)</f>
        <v>0</v>
      </c>
      <c r="G18" s="141">
        <f t="shared" ref="G18:M18" si="2">SUM(G14:G17)</f>
        <v>0</v>
      </c>
      <c r="H18" s="141">
        <f t="shared" si="2"/>
        <v>0</v>
      </c>
      <c r="I18" s="141">
        <f t="shared" si="2"/>
        <v>0</v>
      </c>
      <c r="J18" s="141">
        <f t="shared" si="2"/>
        <v>0</v>
      </c>
      <c r="K18" s="141">
        <f t="shared" si="2"/>
        <v>0</v>
      </c>
      <c r="L18" s="141">
        <f t="shared" si="2"/>
        <v>0</v>
      </c>
      <c r="M18" s="141">
        <f t="shared" si="2"/>
        <v>0</v>
      </c>
      <c r="N18" s="141">
        <f>SUM(N14:N17)</f>
        <v>0</v>
      </c>
      <c r="O18" s="141">
        <f>SUM(O14:O17)</f>
        <v>0</v>
      </c>
      <c r="P18" s="171">
        <f>SUM(D18:O18)</f>
        <v>0</v>
      </c>
    </row>
    <row r="19" spans="1:16" x14ac:dyDescent="0.25">
      <c r="B19" s="20"/>
      <c r="C19" s="20"/>
      <c r="D19" s="143"/>
      <c r="E19" s="158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65"/>
    </row>
    <row r="20" spans="1:16" x14ac:dyDescent="0.25">
      <c r="A20" t="s">
        <v>121</v>
      </c>
      <c r="B20" s="20"/>
      <c r="C20" s="20"/>
      <c r="D20" s="175">
        <v>0.22</v>
      </c>
      <c r="E20" s="176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65"/>
    </row>
    <row r="21" spans="1:16" x14ac:dyDescent="0.25">
      <c r="B21" s="20"/>
      <c r="C21" s="20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65"/>
    </row>
    <row r="22" spans="1:16" x14ac:dyDescent="0.25">
      <c r="A22" t="s">
        <v>122</v>
      </c>
      <c r="B22" s="20"/>
      <c r="C22" s="20"/>
      <c r="D22" s="141">
        <f t="shared" ref="D22:O22" si="3">ROUND(D18*$D$20,0)</f>
        <v>0</v>
      </c>
      <c r="E22" s="141">
        <f t="shared" si="3"/>
        <v>0</v>
      </c>
      <c r="F22" s="141">
        <f t="shared" si="3"/>
        <v>0</v>
      </c>
      <c r="G22" s="141">
        <f t="shared" si="3"/>
        <v>0</v>
      </c>
      <c r="H22" s="141">
        <f t="shared" si="3"/>
        <v>0</v>
      </c>
      <c r="I22" s="141">
        <f t="shared" si="3"/>
        <v>0</v>
      </c>
      <c r="J22" s="141">
        <f t="shared" si="3"/>
        <v>0</v>
      </c>
      <c r="K22" s="141">
        <f t="shared" si="3"/>
        <v>0</v>
      </c>
      <c r="L22" s="141">
        <f t="shared" si="3"/>
        <v>0</v>
      </c>
      <c r="M22" s="141">
        <f t="shared" si="3"/>
        <v>0</v>
      </c>
      <c r="N22" s="141">
        <f t="shared" si="3"/>
        <v>0</v>
      </c>
      <c r="O22" s="141">
        <f t="shared" si="3"/>
        <v>0</v>
      </c>
      <c r="P22" s="165"/>
    </row>
    <row r="23" spans="1:16" x14ac:dyDescent="0.25">
      <c r="B23" s="20"/>
      <c r="C23" s="20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65"/>
    </row>
    <row r="24" spans="1:16" x14ac:dyDescent="0.25">
      <c r="A24" t="s">
        <v>123</v>
      </c>
      <c r="B24" s="20"/>
      <c r="C24" s="20"/>
      <c r="D24" s="141">
        <f>D18-D22</f>
        <v>0</v>
      </c>
      <c r="E24" s="141">
        <f t="shared" ref="E24:M24" si="4">E18-E22</f>
        <v>0</v>
      </c>
      <c r="F24" s="141">
        <f t="shared" si="4"/>
        <v>0</v>
      </c>
      <c r="G24" s="141">
        <f t="shared" si="4"/>
        <v>0</v>
      </c>
      <c r="H24" s="141">
        <f t="shared" si="4"/>
        <v>0</v>
      </c>
      <c r="I24" s="141">
        <f t="shared" si="4"/>
        <v>0</v>
      </c>
      <c r="J24" s="141">
        <f t="shared" si="4"/>
        <v>0</v>
      </c>
      <c r="K24" s="141">
        <f t="shared" si="4"/>
        <v>0</v>
      </c>
      <c r="L24" s="141">
        <f t="shared" si="4"/>
        <v>0</v>
      </c>
      <c r="M24" s="141">
        <f t="shared" si="4"/>
        <v>0</v>
      </c>
      <c r="N24" s="141">
        <f>N18-N22</f>
        <v>0</v>
      </c>
      <c r="O24" s="141">
        <f>O18-O22</f>
        <v>0</v>
      </c>
      <c r="P24" s="171">
        <f>SUM(D24:O24)</f>
        <v>0</v>
      </c>
    </row>
    <row r="25" spans="1:16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6" x14ac:dyDescent="0.25">
      <c r="A26" s="2" t="s">
        <v>124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6" x14ac:dyDescent="0.25">
      <c r="B27" s="49" t="s">
        <v>133</v>
      </c>
      <c r="C27" s="48"/>
      <c r="D27" s="20"/>
      <c r="E27" s="20"/>
      <c r="F27" s="20"/>
      <c r="G27" s="20"/>
      <c r="H27" s="20"/>
      <c r="I27" s="20"/>
      <c r="J27" s="20"/>
    </row>
    <row r="28" spans="1:16" x14ac:dyDescent="0.25">
      <c r="A28" s="16" t="s">
        <v>229</v>
      </c>
      <c r="B28" s="49" t="s">
        <v>129</v>
      </c>
      <c r="C28" s="48"/>
      <c r="D28" s="20"/>
      <c r="E28" s="20"/>
      <c r="F28" s="20"/>
      <c r="G28" s="20"/>
      <c r="H28" s="20"/>
      <c r="I28" s="20"/>
      <c r="J28" s="20"/>
    </row>
    <row r="29" spans="1:16" hidden="1" x14ac:dyDescent="0.25">
      <c r="A29" s="18"/>
      <c r="B29" s="113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</row>
    <row r="30" spans="1:16" x14ac:dyDescent="0.25">
      <c r="A30" s="18"/>
      <c r="B30" s="178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</row>
    <row r="31" spans="1:16" x14ac:dyDescent="0.25">
      <c r="A31" s="18"/>
      <c r="B31" s="178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</row>
    <row r="32" spans="1:16" s="69" customFormat="1" x14ac:dyDescent="0.25">
      <c r="B32" s="179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</row>
    <row r="33" spans="1:15" x14ac:dyDescent="0.25">
      <c r="A33" s="18"/>
      <c r="B33" s="180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4" spans="1:15" x14ac:dyDescent="0.25">
      <c r="A34" s="18"/>
      <c r="B34" s="180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</row>
    <row r="35" spans="1:15" x14ac:dyDescent="0.25">
      <c r="A35" s="16"/>
      <c r="B35" s="177"/>
      <c r="C35" s="48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x14ac:dyDescent="0.25">
      <c r="A36" s="122"/>
      <c r="B36" s="178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</row>
    <row r="37" spans="1:15" hidden="1" x14ac:dyDescent="0.25">
      <c r="A37" s="18"/>
      <c r="B37" s="178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</row>
    <row r="38" spans="1:15" hidden="1" x14ac:dyDescent="0.25">
      <c r="A38" s="122"/>
      <c r="B38" s="178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</row>
    <row r="39" spans="1:15" s="69" customFormat="1" x14ac:dyDescent="0.25">
      <c r="A39" s="122"/>
      <c r="B39" s="179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</row>
    <row r="40" spans="1:15" x14ac:dyDescent="0.25">
      <c r="A40" s="122"/>
      <c r="B40" s="180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</row>
    <row r="41" spans="1:15" s="69" customFormat="1" x14ac:dyDescent="0.25">
      <c r="A41" s="122"/>
      <c r="B41" s="179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</row>
    <row r="42" spans="1:15" x14ac:dyDescent="0.25">
      <c r="A42" s="18"/>
      <c r="B42" s="180"/>
      <c r="C42" s="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</row>
    <row r="43" spans="1:15" hidden="1" x14ac:dyDescent="0.25">
      <c r="A43" s="18"/>
      <c r="B43" s="180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</row>
    <row r="44" spans="1:15" hidden="1" x14ac:dyDescent="0.25">
      <c r="A44" s="18"/>
      <c r="B44" s="180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</row>
    <row r="45" spans="1:15" hidden="1" x14ac:dyDescent="0.25">
      <c r="A45" s="18"/>
      <c r="B45" s="180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</row>
    <row r="46" spans="1:15" hidden="1" x14ac:dyDescent="0.25">
      <c r="A46" s="18"/>
      <c r="B46" s="180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</row>
    <row r="47" spans="1:15" hidden="1" x14ac:dyDescent="0.25">
      <c r="B47" s="180"/>
      <c r="C47" s="108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</row>
    <row r="48" spans="1:15" hidden="1" x14ac:dyDescent="0.25">
      <c r="B48" s="180"/>
      <c r="C48" s="108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</row>
    <row r="49" spans="1:15" hidden="1" x14ac:dyDescent="0.25">
      <c r="B49" s="180"/>
      <c r="C49" s="108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</row>
    <row r="50" spans="1:15" x14ac:dyDescent="0.25">
      <c r="B50" s="171"/>
    </row>
    <row r="51" spans="1:15" x14ac:dyDescent="0.25">
      <c r="A51" s="18"/>
      <c r="B51" s="180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5" s="69" customFormat="1" x14ac:dyDescent="0.25">
      <c r="B52" s="179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</row>
    <row r="53" spans="1:15" x14ac:dyDescent="0.25">
      <c r="A53" s="18"/>
      <c r="B53" s="178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</row>
    <row r="54" spans="1:15" x14ac:dyDescent="0.25">
      <c r="A54" s="18"/>
      <c r="B54" s="178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</row>
    <row r="55" spans="1:15" hidden="1" x14ac:dyDescent="0.25">
      <c r="A55" s="18"/>
      <c r="B55" s="178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</row>
    <row r="56" spans="1:15" s="69" customFormat="1" x14ac:dyDescent="0.25">
      <c r="B56" s="179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</row>
    <row r="57" spans="1:15" x14ac:dyDescent="0.25">
      <c r="A57" s="18"/>
      <c r="B57" s="178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</row>
    <row r="58" spans="1:15" hidden="1" x14ac:dyDescent="0.25">
      <c r="A58" s="18"/>
      <c r="B58" s="178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</row>
    <row r="59" spans="1:15" hidden="1" x14ac:dyDescent="0.25">
      <c r="A59" s="18"/>
      <c r="B59" s="178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</row>
    <row r="60" spans="1:15" s="69" customFormat="1" hidden="1" x14ac:dyDescent="0.25">
      <c r="B60" s="179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</row>
    <row r="61" spans="1:15" hidden="1" x14ac:dyDescent="0.25">
      <c r="A61" s="153"/>
      <c r="B61" s="178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</row>
    <row r="62" spans="1:15" hidden="1" x14ac:dyDescent="0.25">
      <c r="A62" s="122"/>
      <c r="B62" s="178"/>
      <c r="C62" s="114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</row>
    <row r="63" spans="1:15" hidden="1" x14ac:dyDescent="0.25">
      <c r="A63" s="153"/>
      <c r="B63" s="178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</row>
    <row r="64" spans="1:15" hidden="1" x14ac:dyDescent="0.25">
      <c r="A64" s="153"/>
      <c r="B64" s="178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</row>
    <row r="65" spans="1:15" s="69" customFormat="1" hidden="1" x14ac:dyDescent="0.25">
      <c r="B65" s="179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hidden="1" x14ac:dyDescent="0.25">
      <c r="A66" s="153"/>
      <c r="B66" s="178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</row>
    <row r="67" spans="1:15" hidden="1" x14ac:dyDescent="0.25">
      <c r="A67" s="153"/>
      <c r="B67" s="178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</row>
    <row r="68" spans="1:15" hidden="1" x14ac:dyDescent="0.25">
      <c r="A68" s="153"/>
      <c r="B68" s="178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</row>
    <row r="69" spans="1:15" hidden="1" x14ac:dyDescent="0.25">
      <c r="A69" s="153"/>
      <c r="B69" s="178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</row>
    <row r="70" spans="1:15" s="69" customFormat="1" x14ac:dyDescent="0.25">
      <c r="B70" s="179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</row>
    <row r="71" spans="1:15" x14ac:dyDescent="0.25">
      <c r="A71" s="153"/>
      <c r="B71" s="180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</row>
    <row r="72" spans="1:15" hidden="1" x14ac:dyDescent="0.25">
      <c r="A72" s="153"/>
      <c r="B72" s="180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</row>
    <row r="73" spans="1:15" hidden="1" x14ac:dyDescent="0.25">
      <c r="A73" s="153"/>
      <c r="B73" s="180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</row>
    <row r="74" spans="1:15" x14ac:dyDescent="0.25">
      <c r="B74" s="171"/>
    </row>
    <row r="75" spans="1:15" hidden="1" x14ac:dyDescent="0.25">
      <c r="B75" s="51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5" hidden="1" x14ac:dyDescent="0.25">
      <c r="B76" s="51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</row>
    <row r="77" spans="1:15" hidden="1" x14ac:dyDescent="0.25"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</row>
    <row r="78" spans="1:15" s="69" customFormat="1" x14ac:dyDescent="0.25">
      <c r="B78" s="53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</row>
    <row r="80" spans="1:15" ht="13.5" customHeight="1" x14ac:dyDescent="0.25">
      <c r="A80" s="18" t="s">
        <v>225</v>
      </c>
      <c r="B80" s="53"/>
      <c r="C80" s="54">
        <f>SUM(C29:C79)</f>
        <v>0</v>
      </c>
      <c r="D80" s="54">
        <f>SUM(D29:D79)</f>
        <v>0</v>
      </c>
      <c r="E80" s="54">
        <f>SUM(E29:E79)</f>
        <v>0</v>
      </c>
      <c r="F80" s="54">
        <f>SUM(F29:F79)</f>
        <v>0</v>
      </c>
      <c r="G80" s="54">
        <f>SUM(G29:G73)</f>
        <v>0</v>
      </c>
      <c r="H80" s="54">
        <f>SUM(H29:H73)</f>
        <v>0</v>
      </c>
      <c r="I80" s="54">
        <f>SUM(I29:I73)</f>
        <v>0</v>
      </c>
      <c r="J80" s="54">
        <f>SUM(J29:J73)</f>
        <v>0</v>
      </c>
      <c r="K80" s="54">
        <f>SUM(K29:K73)</f>
        <v>0</v>
      </c>
      <c r="L80" s="54">
        <f>SUM(L29:L73)</f>
        <v>0</v>
      </c>
      <c r="M80" s="54">
        <f>SUM(M29:M73)</f>
        <v>0</v>
      </c>
      <c r="N80" s="54">
        <f>SUM(N29:N73)</f>
        <v>0</v>
      </c>
      <c r="O80" s="54">
        <f>SUM(O29:O73)</f>
        <v>0</v>
      </c>
    </row>
    <row r="81" spans="1:16" x14ac:dyDescent="0.25">
      <c r="B81" s="20"/>
      <c r="C81" s="56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1:16" x14ac:dyDescent="0.25">
      <c r="A82" t="s">
        <v>131</v>
      </c>
      <c r="B82" s="20"/>
      <c r="C82" s="56">
        <f>(SUMPRODUCT($B29:$B79,C29:C79)/12)</f>
        <v>0</v>
      </c>
      <c r="D82" s="154">
        <f>(SUMPRODUCT($B29:$B79,D29:D79)/12)</f>
        <v>0</v>
      </c>
      <c r="E82" s="154">
        <f>(SUMPRODUCT($B29:$B79,E29:E79)/12)</f>
        <v>0</v>
      </c>
      <c r="F82" s="154">
        <f>(SUMPRODUCT($B29:$B79,F29:F79)/12)</f>
        <v>0</v>
      </c>
      <c r="G82" s="154">
        <f>(SUMPRODUCT($B29:$B79,G29:G79)/12)</f>
        <v>0</v>
      </c>
      <c r="H82" s="154">
        <f>(SUMPRODUCT($B29:$B79,H29:H79)/12)</f>
        <v>0</v>
      </c>
      <c r="I82" s="154">
        <f>(SUMPRODUCT($B29:$B79,I29:I79)/12)</f>
        <v>0</v>
      </c>
      <c r="J82" s="154">
        <f>(SUMPRODUCT($B29:$B79,J29:J79)/12)</f>
        <v>0</v>
      </c>
      <c r="K82" s="154">
        <f>(SUMPRODUCT($B29:$B79,K29:K79)/12)</f>
        <v>0</v>
      </c>
      <c r="L82" s="154">
        <f>(SUMPRODUCT($B29:$B79,L29:L79)/12)</f>
        <v>0</v>
      </c>
      <c r="M82" s="154">
        <f>(SUMPRODUCT($B29:$B79,M29:M79)/12)</f>
        <v>0</v>
      </c>
      <c r="N82" s="154">
        <f>(SUMPRODUCT($B29:$B79,N29:N79)/12)</f>
        <v>0</v>
      </c>
      <c r="O82" s="154">
        <f>(SUMPRODUCT($B29:$B79,O29:O79)/12)</f>
        <v>0</v>
      </c>
      <c r="P82" s="143"/>
    </row>
    <row r="83" spans="1:16" x14ac:dyDescent="0.25">
      <c r="A83" t="s">
        <v>134</v>
      </c>
      <c r="B83" s="20"/>
      <c r="D83" s="155">
        <f>+D82*10%</f>
        <v>0</v>
      </c>
      <c r="E83" s="155">
        <f>+E82*10%</f>
        <v>0</v>
      </c>
      <c r="F83" s="155">
        <f t="shared" ref="F83:O83" si="5">+F82*10%</f>
        <v>0</v>
      </c>
      <c r="G83" s="155">
        <f t="shared" si="5"/>
        <v>0</v>
      </c>
      <c r="H83" s="155">
        <f t="shared" si="5"/>
        <v>0</v>
      </c>
      <c r="I83" s="155">
        <f t="shared" si="5"/>
        <v>0</v>
      </c>
      <c r="J83" s="155">
        <f t="shared" si="5"/>
        <v>0</v>
      </c>
      <c r="K83" s="155">
        <f t="shared" si="5"/>
        <v>0</v>
      </c>
      <c r="L83" s="155">
        <f t="shared" si="5"/>
        <v>0</v>
      </c>
      <c r="M83" s="155">
        <f t="shared" si="5"/>
        <v>0</v>
      </c>
      <c r="N83" s="155">
        <f t="shared" si="5"/>
        <v>0</v>
      </c>
      <c r="O83" s="155">
        <f t="shared" si="5"/>
        <v>0</v>
      </c>
      <c r="P83" s="143"/>
    </row>
    <row r="84" spans="1:16" x14ac:dyDescent="0.25">
      <c r="A84" t="s">
        <v>207</v>
      </c>
      <c r="B84" s="57"/>
      <c r="C84" s="50">
        <f>ROUND((C82+C83)*0.128,0)</f>
        <v>0</v>
      </c>
      <c r="D84" s="156">
        <f>ROUND((D82+D83)*0.138,0)</f>
        <v>0</v>
      </c>
      <c r="E84" s="156">
        <f t="shared" ref="E84:O84" si="6">ROUND((E82+E83)*0.138,0)</f>
        <v>0</v>
      </c>
      <c r="F84" s="156">
        <f t="shared" si="6"/>
        <v>0</v>
      </c>
      <c r="G84" s="156">
        <f t="shared" si="6"/>
        <v>0</v>
      </c>
      <c r="H84" s="156">
        <f t="shared" si="6"/>
        <v>0</v>
      </c>
      <c r="I84" s="156">
        <f t="shared" si="6"/>
        <v>0</v>
      </c>
      <c r="J84" s="156">
        <f t="shared" si="6"/>
        <v>0</v>
      </c>
      <c r="K84" s="156">
        <f t="shared" si="6"/>
        <v>0</v>
      </c>
      <c r="L84" s="156">
        <f t="shared" si="6"/>
        <v>0</v>
      </c>
      <c r="M84" s="156">
        <f t="shared" si="6"/>
        <v>0</v>
      </c>
      <c r="N84" s="156">
        <f t="shared" si="6"/>
        <v>0</v>
      </c>
      <c r="O84" s="156">
        <f t="shared" si="6"/>
        <v>0</v>
      </c>
      <c r="P84" s="143"/>
    </row>
    <row r="85" spans="1:16" x14ac:dyDescent="0.25">
      <c r="A85" s="18" t="s">
        <v>132</v>
      </c>
      <c r="B85" s="57"/>
      <c r="C85" s="157"/>
      <c r="D85" s="158">
        <f>+D82+D83+D84</f>
        <v>0</v>
      </c>
      <c r="E85" s="158">
        <f t="shared" ref="E85:O85" si="7">+E82+E83+E84</f>
        <v>0</v>
      </c>
      <c r="F85" s="158">
        <f t="shared" si="7"/>
        <v>0</v>
      </c>
      <c r="G85" s="158">
        <f t="shared" si="7"/>
        <v>0</v>
      </c>
      <c r="H85" s="158">
        <f t="shared" si="7"/>
        <v>0</v>
      </c>
      <c r="I85" s="158">
        <f t="shared" si="7"/>
        <v>0</v>
      </c>
      <c r="J85" s="158">
        <f t="shared" si="7"/>
        <v>0</v>
      </c>
      <c r="K85" s="158">
        <f t="shared" si="7"/>
        <v>0</v>
      </c>
      <c r="L85" s="158">
        <f t="shared" si="7"/>
        <v>0</v>
      </c>
      <c r="M85" s="158">
        <f t="shared" si="7"/>
        <v>0</v>
      </c>
      <c r="N85" s="158">
        <f t="shared" si="7"/>
        <v>0</v>
      </c>
      <c r="O85" s="158">
        <f t="shared" si="7"/>
        <v>0</v>
      </c>
      <c r="P85" s="142">
        <f>SUM(D85:O85)</f>
        <v>0</v>
      </c>
    </row>
    <row r="86" spans="1:16" x14ac:dyDescent="0.25">
      <c r="A86" s="18" t="s">
        <v>226</v>
      </c>
      <c r="B86" s="20"/>
      <c r="C86" s="56">
        <f>C82+C84+C83</f>
        <v>0</v>
      </c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42">
        <f>SUM(D86:O86)</f>
        <v>0</v>
      </c>
    </row>
    <row r="87" spans="1:16" x14ac:dyDescent="0.25">
      <c r="B87" s="20"/>
      <c r="C87" s="56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1:16" x14ac:dyDescent="0.25">
      <c r="A88" t="s">
        <v>121</v>
      </c>
      <c r="B88" s="20"/>
      <c r="C88" s="20"/>
      <c r="D88" s="130">
        <v>0.33</v>
      </c>
      <c r="E88" s="131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1:16" x14ac:dyDescent="0.25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1:16" x14ac:dyDescent="0.25">
      <c r="A90" t="s">
        <v>122</v>
      </c>
      <c r="B90" s="20"/>
      <c r="C90" s="20"/>
      <c r="D90" s="141">
        <f t="shared" ref="D90:O90" si="8">ROUND(D86*$D$88,0)</f>
        <v>0</v>
      </c>
      <c r="E90" s="141">
        <f t="shared" si="8"/>
        <v>0</v>
      </c>
      <c r="F90" s="141">
        <f t="shared" si="8"/>
        <v>0</v>
      </c>
      <c r="G90" s="141">
        <f t="shared" si="8"/>
        <v>0</v>
      </c>
      <c r="H90" s="141">
        <f t="shared" si="8"/>
        <v>0</v>
      </c>
      <c r="I90" s="141">
        <f t="shared" si="8"/>
        <v>0</v>
      </c>
      <c r="J90" s="141">
        <f t="shared" si="8"/>
        <v>0</v>
      </c>
      <c r="K90" s="141">
        <f t="shared" si="8"/>
        <v>0</v>
      </c>
      <c r="L90" s="141">
        <f t="shared" si="8"/>
        <v>0</v>
      </c>
      <c r="M90" s="141">
        <f t="shared" si="8"/>
        <v>0</v>
      </c>
      <c r="N90" s="141">
        <f t="shared" si="8"/>
        <v>0</v>
      </c>
      <c r="O90" s="141">
        <f t="shared" si="8"/>
        <v>0</v>
      </c>
      <c r="P90" s="20"/>
    </row>
    <row r="91" spans="1:16" x14ac:dyDescent="0.25">
      <c r="B91" s="20"/>
      <c r="C91" s="20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20"/>
    </row>
    <row r="92" spans="1:16" x14ac:dyDescent="0.25">
      <c r="A92" t="s">
        <v>123</v>
      </c>
      <c r="B92" s="20"/>
      <c r="C92" s="20"/>
      <c r="D92" s="141">
        <f>D86-D90</f>
        <v>0</v>
      </c>
      <c r="E92" s="141">
        <f t="shared" ref="E92:M92" si="9">E86-E90</f>
        <v>0</v>
      </c>
      <c r="F92" s="141">
        <f t="shared" si="9"/>
        <v>0</v>
      </c>
      <c r="G92" s="141">
        <f t="shared" si="9"/>
        <v>0</v>
      </c>
      <c r="H92" s="141">
        <f t="shared" si="9"/>
        <v>0</v>
      </c>
      <c r="I92" s="141">
        <f t="shared" si="9"/>
        <v>0</v>
      </c>
      <c r="J92" s="141">
        <f t="shared" si="9"/>
        <v>0</v>
      </c>
      <c r="K92" s="141">
        <f t="shared" si="9"/>
        <v>0</v>
      </c>
      <c r="L92" s="141">
        <f t="shared" si="9"/>
        <v>0</v>
      </c>
      <c r="M92" s="141">
        <f t="shared" si="9"/>
        <v>0</v>
      </c>
      <c r="N92" s="141">
        <f>N86-N90</f>
        <v>0</v>
      </c>
      <c r="O92" s="141">
        <f>O86-O90</f>
        <v>0</v>
      </c>
      <c r="P92" s="20"/>
    </row>
    <row r="93" spans="1:16" x14ac:dyDescent="0.25">
      <c r="B93" s="20"/>
      <c r="C93" s="56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1:16" x14ac:dyDescent="0.25">
      <c r="A94" s="2" t="s">
        <v>236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1:16" x14ac:dyDescent="0.25">
      <c r="B95" s="58" t="s">
        <v>237</v>
      </c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1:16" x14ac:dyDescent="0.25">
      <c r="A96" s="18"/>
      <c r="B96" s="155"/>
      <c r="C96" s="143"/>
      <c r="D96" s="143">
        <f>$B$96*(12)</f>
        <v>0</v>
      </c>
      <c r="E96" s="143">
        <f>$B$96*(8)</f>
        <v>0</v>
      </c>
      <c r="F96" s="143">
        <f>$B$96*(4)</f>
        <v>0</v>
      </c>
      <c r="G96" s="143"/>
      <c r="H96" s="143"/>
      <c r="I96" s="143"/>
      <c r="J96" s="143"/>
      <c r="K96" s="143"/>
      <c r="L96" s="143"/>
      <c r="M96" s="143"/>
      <c r="N96" s="143"/>
      <c r="O96" s="143"/>
      <c r="P96" s="20"/>
    </row>
    <row r="97" spans="1:16" x14ac:dyDescent="0.25">
      <c r="A97" t="s">
        <v>119</v>
      </c>
      <c r="B97" s="143"/>
      <c r="C97" s="143"/>
      <c r="D97" s="174">
        <v>0</v>
      </c>
      <c r="E97" s="174">
        <v>0</v>
      </c>
      <c r="F97" s="174">
        <v>0</v>
      </c>
      <c r="G97" s="174">
        <v>0</v>
      </c>
      <c r="H97" s="174">
        <v>0</v>
      </c>
      <c r="I97" s="174">
        <v>0</v>
      </c>
      <c r="J97" s="174">
        <v>0</v>
      </c>
      <c r="K97" s="174">
        <v>0</v>
      </c>
      <c r="L97" s="174">
        <v>0</v>
      </c>
      <c r="M97" s="174">
        <v>0</v>
      </c>
      <c r="N97" s="174">
        <v>0</v>
      </c>
      <c r="O97" s="174">
        <v>0</v>
      </c>
      <c r="P97" s="20"/>
    </row>
    <row r="98" spans="1:16" x14ac:dyDescent="0.25">
      <c r="A98" t="s">
        <v>122</v>
      </c>
      <c r="B98" s="143"/>
      <c r="C98" s="143"/>
      <c r="D98" s="174">
        <v>0</v>
      </c>
      <c r="E98" s="174">
        <v>0</v>
      </c>
      <c r="F98" s="174">
        <v>0</v>
      </c>
      <c r="G98" s="174">
        <v>0</v>
      </c>
      <c r="H98" s="174">
        <v>0</v>
      </c>
      <c r="I98" s="174">
        <v>0</v>
      </c>
      <c r="J98" s="174">
        <v>0</v>
      </c>
      <c r="K98" s="174">
        <v>0</v>
      </c>
      <c r="L98" s="174">
        <v>0</v>
      </c>
      <c r="M98" s="174">
        <v>0</v>
      </c>
      <c r="N98" s="174">
        <v>0</v>
      </c>
      <c r="O98" s="174">
        <v>0</v>
      </c>
      <c r="P98" s="20"/>
    </row>
    <row r="99" spans="1:16" x14ac:dyDescent="0.25">
      <c r="A99" t="s">
        <v>135</v>
      </c>
      <c r="B99" s="143"/>
      <c r="C99" s="143"/>
      <c r="D99" s="141">
        <f>D96+D97-D98</f>
        <v>0</v>
      </c>
      <c r="E99" s="141">
        <f t="shared" ref="E99:M99" si="10">E96+E97-E98</f>
        <v>0</v>
      </c>
      <c r="F99" s="141">
        <f t="shared" si="10"/>
        <v>0</v>
      </c>
      <c r="G99" s="141">
        <f t="shared" si="10"/>
        <v>0</v>
      </c>
      <c r="H99" s="141">
        <f t="shared" si="10"/>
        <v>0</v>
      </c>
      <c r="I99" s="141">
        <f t="shared" si="10"/>
        <v>0</v>
      </c>
      <c r="J99" s="141">
        <f t="shared" si="10"/>
        <v>0</v>
      </c>
      <c r="K99" s="141">
        <f t="shared" si="10"/>
        <v>0</v>
      </c>
      <c r="L99" s="141">
        <f t="shared" si="10"/>
        <v>0</v>
      </c>
      <c r="M99" s="141">
        <f t="shared" si="10"/>
        <v>0</v>
      </c>
      <c r="N99" s="141">
        <f>N96+N97-N98</f>
        <v>0</v>
      </c>
      <c r="O99" s="141">
        <f>O96+O97-O98</f>
        <v>0</v>
      </c>
      <c r="P99" s="20"/>
    </row>
    <row r="100" spans="1:16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1:16" x14ac:dyDescent="0.25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1:16" x14ac:dyDescent="0.25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1:16" x14ac:dyDescent="0.25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1:16" x14ac:dyDescent="0.25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1:16" x14ac:dyDescent="0.25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</sheetData>
  <phoneticPr fontId="4" type="noConversion"/>
  <pageMargins left="0.75" right="0.75" top="0.74" bottom="0.74" header="0.5" footer="0.5"/>
  <pageSetup paperSize="9" scale="51" orientation="portrait" r:id="rId1"/>
  <headerFooter alignWithMargins="0">
    <oddFooter>&amp;L&amp;D&amp;RPage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D240F-BE7C-4B44-85F5-4F9617CA9046}">
  <sheetPr>
    <tabColor indexed="40"/>
    <pageSetUpPr fitToPage="1"/>
  </sheetPr>
  <dimension ref="A1:R30"/>
  <sheetViews>
    <sheetView showZeros="0" workbookViewId="0">
      <pane xSplit="1" ySplit="7" topLeftCell="B10" activePane="bottomRight" state="frozen"/>
      <selection activeCell="E14" sqref="E14"/>
      <selection pane="topRight" activeCell="E14" sqref="E14"/>
      <selection pane="bottomLeft" activeCell="E14" sqref="E14"/>
      <selection pane="bottomRight" activeCell="C11" sqref="C11:C25"/>
    </sheetView>
  </sheetViews>
  <sheetFormatPr defaultRowHeight="13.2" x14ac:dyDescent="0.25"/>
  <cols>
    <col min="1" max="1" width="39" customWidth="1"/>
    <col min="7" max="15" width="9.109375" customWidth="1"/>
  </cols>
  <sheetData>
    <row r="1" spans="1:16" x14ac:dyDescent="0.25">
      <c r="A1" s="2" t="str">
        <f>Front!E10</f>
        <v>COMPANY</v>
      </c>
    </row>
    <row r="2" spans="1:16" x14ac:dyDescent="0.25">
      <c r="A2" s="2" t="str">
        <f>Front!E11</f>
        <v>FINANCIAL FORECASTS</v>
      </c>
    </row>
    <row r="3" spans="1:16" x14ac:dyDescent="0.25">
      <c r="A3" s="10" t="str">
        <f>Front!E12</f>
        <v>PERIOD</v>
      </c>
      <c r="B3" s="1"/>
    </row>
    <row r="4" spans="1:16" x14ac:dyDescent="0.25">
      <c r="A4" s="10" t="str">
        <f>Front!E13</f>
        <v>YYYY  Draft Budget</v>
      </c>
    </row>
    <row r="5" spans="1:16" x14ac:dyDescent="0.25">
      <c r="A5" s="14"/>
      <c r="B5" s="11"/>
      <c r="C5" s="11"/>
      <c r="D5" s="11" t="str">
        <f>+Sales!D5</f>
        <v>Month 1</v>
      </c>
      <c r="E5" s="11" t="str">
        <f>+Sales!E5</f>
        <v>Month 2</v>
      </c>
      <c r="F5" s="11" t="str">
        <f>+Sales!F5</f>
        <v>Month 3</v>
      </c>
      <c r="G5" s="11" t="str">
        <f>+Sales!G5</f>
        <v>Month 4</v>
      </c>
      <c r="H5" s="11" t="str">
        <f>+Sales!H5</f>
        <v>Month 5</v>
      </c>
      <c r="I5" s="11" t="str">
        <f>+Sales!I5</f>
        <v>Month 6</v>
      </c>
      <c r="J5" s="11" t="str">
        <f>+Sales!J5</f>
        <v>Month 7</v>
      </c>
      <c r="K5" s="11" t="str">
        <f>+Sales!K5</f>
        <v>Month 8</v>
      </c>
      <c r="L5" s="11" t="str">
        <f>+Sales!L5</f>
        <v>Month 9</v>
      </c>
      <c r="M5" s="11" t="str">
        <f>+Sales!M5</f>
        <v>Month 10</v>
      </c>
      <c r="N5" s="11" t="str">
        <f>+Sales!N5</f>
        <v>Month 11</v>
      </c>
      <c r="O5" s="11" t="str">
        <f>+Sales!O5</f>
        <v>Month 12</v>
      </c>
      <c r="P5" s="11" t="str">
        <f>+Sales!P5</f>
        <v>Total</v>
      </c>
    </row>
    <row r="6" spans="1:16" x14ac:dyDescent="0.25">
      <c r="A6" s="15" t="s">
        <v>156</v>
      </c>
      <c r="B6" s="12"/>
      <c r="C6" s="12"/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</row>
    <row r="7" spans="1:16" x14ac:dyDescent="0.25">
      <c r="A7" s="15"/>
      <c r="B7" s="13"/>
      <c r="C7" s="13"/>
      <c r="D7" s="13" t="s">
        <v>86</v>
      </c>
      <c r="E7" s="13" t="s">
        <v>86</v>
      </c>
      <c r="F7" s="13" t="s">
        <v>86</v>
      </c>
      <c r="G7" s="13" t="s">
        <v>86</v>
      </c>
      <c r="H7" s="13" t="s">
        <v>86</v>
      </c>
      <c r="I7" s="13" t="s">
        <v>86</v>
      </c>
      <c r="J7" s="13" t="s">
        <v>86</v>
      </c>
      <c r="K7" s="13" t="s">
        <v>86</v>
      </c>
      <c r="L7" s="13" t="s">
        <v>86</v>
      </c>
      <c r="M7" s="13" t="s">
        <v>86</v>
      </c>
      <c r="N7" s="13" t="s">
        <v>86</v>
      </c>
      <c r="O7" s="13" t="s">
        <v>86</v>
      </c>
      <c r="P7" s="13" t="s">
        <v>86</v>
      </c>
    </row>
    <row r="8" spans="1:16" x14ac:dyDescent="0.25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x14ac:dyDescent="0.25">
      <c r="C9" s="2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6" x14ac:dyDescent="0.25">
      <c r="A10" s="16"/>
      <c r="B10" s="16"/>
      <c r="C10" s="68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x14ac:dyDescent="0.25">
      <c r="A11" s="69" t="s">
        <v>222</v>
      </c>
      <c r="C11" s="172"/>
      <c r="D11" s="170">
        <f>C11/12</f>
        <v>0</v>
      </c>
      <c r="E11" s="170">
        <f>D11</f>
        <v>0</v>
      </c>
      <c r="F11" s="170">
        <f t="shared" ref="F11:F25" si="0">E11</f>
        <v>0</v>
      </c>
      <c r="G11" s="170">
        <f t="shared" ref="G11:G25" si="1">F11</f>
        <v>0</v>
      </c>
      <c r="H11" s="170">
        <f t="shared" ref="H11:H25" si="2">G11</f>
        <v>0</v>
      </c>
      <c r="I11" s="170">
        <f t="shared" ref="I11:I25" si="3">H11</f>
        <v>0</v>
      </c>
      <c r="J11" s="170">
        <f t="shared" ref="J11:J25" si="4">I11</f>
        <v>0</v>
      </c>
      <c r="K11" s="170">
        <f t="shared" ref="K11:K25" si="5">J11</f>
        <v>0</v>
      </c>
      <c r="L11" s="170">
        <f t="shared" ref="L11:L25" si="6">K11</f>
        <v>0</v>
      </c>
      <c r="M11" s="170">
        <f t="shared" ref="M11:M25" si="7">L11</f>
        <v>0</v>
      </c>
      <c r="N11" s="170">
        <f t="shared" ref="N11:N25" si="8">M11</f>
        <v>0</v>
      </c>
      <c r="O11" s="170">
        <f t="shared" ref="O11:O25" si="9">N11</f>
        <v>0</v>
      </c>
      <c r="P11" s="20"/>
    </row>
    <row r="12" spans="1:16" x14ac:dyDescent="0.25">
      <c r="A12" s="69" t="s">
        <v>46</v>
      </c>
      <c r="C12" s="172"/>
      <c r="D12" s="170">
        <f t="shared" ref="D12:D25" si="10">C12/12</f>
        <v>0</v>
      </c>
      <c r="E12" s="170">
        <f t="shared" ref="E12:E25" si="11">D12</f>
        <v>0</v>
      </c>
      <c r="F12" s="170">
        <f t="shared" si="0"/>
        <v>0</v>
      </c>
      <c r="G12" s="170">
        <f t="shared" si="1"/>
        <v>0</v>
      </c>
      <c r="H12" s="170">
        <f t="shared" si="2"/>
        <v>0</v>
      </c>
      <c r="I12" s="170">
        <f t="shared" si="3"/>
        <v>0</v>
      </c>
      <c r="J12" s="170">
        <f t="shared" si="4"/>
        <v>0</v>
      </c>
      <c r="K12" s="170">
        <f t="shared" si="5"/>
        <v>0</v>
      </c>
      <c r="L12" s="170">
        <f t="shared" si="6"/>
        <v>0</v>
      </c>
      <c r="M12" s="170">
        <f t="shared" si="7"/>
        <v>0</v>
      </c>
      <c r="N12" s="170">
        <f t="shared" si="8"/>
        <v>0</v>
      </c>
      <c r="O12" s="170">
        <f t="shared" si="9"/>
        <v>0</v>
      </c>
      <c r="P12" s="20"/>
    </row>
    <row r="13" spans="1:16" x14ac:dyDescent="0.25">
      <c r="A13" s="69" t="s">
        <v>47</v>
      </c>
      <c r="C13" s="172"/>
      <c r="D13" s="170">
        <f t="shared" si="10"/>
        <v>0</v>
      </c>
      <c r="E13" s="170">
        <f t="shared" si="11"/>
        <v>0</v>
      </c>
      <c r="F13" s="170">
        <f t="shared" si="0"/>
        <v>0</v>
      </c>
      <c r="G13" s="170">
        <f t="shared" si="1"/>
        <v>0</v>
      </c>
      <c r="H13" s="170">
        <f t="shared" si="2"/>
        <v>0</v>
      </c>
      <c r="I13" s="170">
        <f t="shared" si="3"/>
        <v>0</v>
      </c>
      <c r="J13" s="170">
        <f t="shared" si="4"/>
        <v>0</v>
      </c>
      <c r="K13" s="170">
        <f t="shared" si="5"/>
        <v>0</v>
      </c>
      <c r="L13" s="170">
        <f t="shared" si="6"/>
        <v>0</v>
      </c>
      <c r="M13" s="170">
        <f t="shared" si="7"/>
        <v>0</v>
      </c>
      <c r="N13" s="170">
        <f t="shared" si="8"/>
        <v>0</v>
      </c>
      <c r="O13" s="170">
        <f t="shared" si="9"/>
        <v>0</v>
      </c>
      <c r="P13" s="20"/>
    </row>
    <row r="14" spans="1:16" x14ac:dyDescent="0.25">
      <c r="A14" s="69" t="s">
        <v>48</v>
      </c>
      <c r="C14" s="172"/>
      <c r="D14" s="170">
        <f t="shared" si="10"/>
        <v>0</v>
      </c>
      <c r="E14" s="170">
        <f t="shared" si="11"/>
        <v>0</v>
      </c>
      <c r="F14" s="170">
        <f t="shared" si="0"/>
        <v>0</v>
      </c>
      <c r="G14" s="170">
        <f t="shared" si="1"/>
        <v>0</v>
      </c>
      <c r="H14" s="170">
        <f t="shared" si="2"/>
        <v>0</v>
      </c>
      <c r="I14" s="170">
        <f t="shared" si="3"/>
        <v>0</v>
      </c>
      <c r="J14" s="170">
        <f t="shared" si="4"/>
        <v>0</v>
      </c>
      <c r="K14" s="170">
        <f t="shared" si="5"/>
        <v>0</v>
      </c>
      <c r="L14" s="170">
        <f t="shared" si="6"/>
        <v>0</v>
      </c>
      <c r="M14" s="170">
        <f t="shared" si="7"/>
        <v>0</v>
      </c>
      <c r="N14" s="170">
        <f t="shared" si="8"/>
        <v>0</v>
      </c>
      <c r="O14" s="170">
        <f t="shared" si="9"/>
        <v>0</v>
      </c>
      <c r="P14" s="20"/>
    </row>
    <row r="15" spans="1:16" x14ac:dyDescent="0.25">
      <c r="A15" s="69" t="s">
        <v>49</v>
      </c>
      <c r="C15" s="172"/>
      <c r="D15" s="170">
        <f t="shared" si="10"/>
        <v>0</v>
      </c>
      <c r="E15" s="170">
        <f t="shared" si="11"/>
        <v>0</v>
      </c>
      <c r="F15" s="170">
        <f t="shared" si="0"/>
        <v>0</v>
      </c>
      <c r="G15" s="170">
        <f t="shared" si="1"/>
        <v>0</v>
      </c>
      <c r="H15" s="170">
        <f t="shared" si="2"/>
        <v>0</v>
      </c>
      <c r="I15" s="170">
        <f t="shared" si="3"/>
        <v>0</v>
      </c>
      <c r="J15" s="170">
        <f t="shared" si="4"/>
        <v>0</v>
      </c>
      <c r="K15" s="170">
        <f t="shared" si="5"/>
        <v>0</v>
      </c>
      <c r="L15" s="170">
        <f t="shared" si="6"/>
        <v>0</v>
      </c>
      <c r="M15" s="170">
        <f t="shared" si="7"/>
        <v>0</v>
      </c>
      <c r="N15" s="170">
        <f t="shared" si="8"/>
        <v>0</v>
      </c>
      <c r="O15" s="170">
        <f t="shared" si="9"/>
        <v>0</v>
      </c>
      <c r="P15" s="20"/>
    </row>
    <row r="16" spans="1:16" x14ac:dyDescent="0.25">
      <c r="A16" s="69" t="s">
        <v>50</v>
      </c>
      <c r="C16" s="172"/>
      <c r="D16" s="170">
        <f t="shared" si="10"/>
        <v>0</v>
      </c>
      <c r="E16" s="170">
        <f t="shared" si="11"/>
        <v>0</v>
      </c>
      <c r="F16" s="170">
        <f t="shared" si="0"/>
        <v>0</v>
      </c>
      <c r="G16" s="170">
        <f t="shared" si="1"/>
        <v>0</v>
      </c>
      <c r="H16" s="170">
        <f t="shared" si="2"/>
        <v>0</v>
      </c>
      <c r="I16" s="170">
        <f t="shared" si="3"/>
        <v>0</v>
      </c>
      <c r="J16" s="170">
        <f t="shared" si="4"/>
        <v>0</v>
      </c>
      <c r="K16" s="170">
        <f t="shared" si="5"/>
        <v>0</v>
      </c>
      <c r="L16" s="170">
        <f t="shared" si="6"/>
        <v>0</v>
      </c>
      <c r="M16" s="170">
        <f t="shared" si="7"/>
        <v>0</v>
      </c>
      <c r="N16" s="170">
        <f t="shared" si="8"/>
        <v>0</v>
      </c>
      <c r="O16" s="170">
        <f t="shared" si="9"/>
        <v>0</v>
      </c>
      <c r="P16" s="20"/>
    </row>
    <row r="17" spans="1:18" x14ac:dyDescent="0.25">
      <c r="A17" s="69" t="s">
        <v>51</v>
      </c>
      <c r="C17" s="172"/>
      <c r="D17" s="170">
        <f t="shared" si="10"/>
        <v>0</v>
      </c>
      <c r="E17" s="170">
        <f t="shared" si="11"/>
        <v>0</v>
      </c>
      <c r="F17" s="170">
        <f t="shared" si="0"/>
        <v>0</v>
      </c>
      <c r="G17" s="170">
        <f t="shared" si="1"/>
        <v>0</v>
      </c>
      <c r="H17" s="170">
        <f t="shared" si="2"/>
        <v>0</v>
      </c>
      <c r="I17" s="170">
        <f t="shared" si="3"/>
        <v>0</v>
      </c>
      <c r="J17" s="170">
        <f t="shared" si="4"/>
        <v>0</v>
      </c>
      <c r="K17" s="170">
        <f t="shared" si="5"/>
        <v>0</v>
      </c>
      <c r="L17" s="170">
        <f t="shared" si="6"/>
        <v>0</v>
      </c>
      <c r="M17" s="170">
        <f t="shared" si="7"/>
        <v>0</v>
      </c>
      <c r="N17" s="170">
        <f t="shared" si="8"/>
        <v>0</v>
      </c>
      <c r="O17" s="170">
        <f t="shared" si="9"/>
        <v>0</v>
      </c>
      <c r="P17" s="20"/>
    </row>
    <row r="18" spans="1:18" x14ac:dyDescent="0.25">
      <c r="A18" s="69" t="s">
        <v>197</v>
      </c>
      <c r="C18" s="172"/>
      <c r="D18" s="170">
        <f t="shared" si="10"/>
        <v>0</v>
      </c>
      <c r="E18" s="170">
        <f t="shared" si="11"/>
        <v>0</v>
      </c>
      <c r="F18" s="170">
        <f t="shared" si="0"/>
        <v>0</v>
      </c>
      <c r="G18" s="170">
        <f t="shared" si="1"/>
        <v>0</v>
      </c>
      <c r="H18" s="170">
        <f t="shared" si="2"/>
        <v>0</v>
      </c>
      <c r="I18" s="170">
        <f t="shared" si="3"/>
        <v>0</v>
      </c>
      <c r="J18" s="170">
        <f t="shared" si="4"/>
        <v>0</v>
      </c>
      <c r="K18" s="170">
        <f t="shared" si="5"/>
        <v>0</v>
      </c>
      <c r="L18" s="170">
        <f t="shared" si="6"/>
        <v>0</v>
      </c>
      <c r="M18" s="170">
        <f t="shared" si="7"/>
        <v>0</v>
      </c>
      <c r="N18" s="170">
        <f t="shared" si="8"/>
        <v>0</v>
      </c>
      <c r="O18" s="170">
        <f t="shared" si="9"/>
        <v>0</v>
      </c>
      <c r="P18" s="20"/>
    </row>
    <row r="19" spans="1:18" x14ac:dyDescent="0.25">
      <c r="A19" s="69" t="s">
        <v>130</v>
      </c>
      <c r="C19" s="172"/>
      <c r="D19" s="170">
        <f t="shared" si="10"/>
        <v>0</v>
      </c>
      <c r="E19" s="170">
        <f t="shared" si="11"/>
        <v>0</v>
      </c>
      <c r="F19" s="170">
        <f t="shared" si="0"/>
        <v>0</v>
      </c>
      <c r="G19" s="170">
        <f t="shared" si="1"/>
        <v>0</v>
      </c>
      <c r="H19" s="170">
        <f t="shared" si="2"/>
        <v>0</v>
      </c>
      <c r="I19" s="170">
        <f t="shared" si="3"/>
        <v>0</v>
      </c>
      <c r="J19" s="170">
        <f t="shared" si="4"/>
        <v>0</v>
      </c>
      <c r="K19" s="170">
        <f t="shared" si="5"/>
        <v>0</v>
      </c>
      <c r="L19" s="170">
        <f t="shared" si="6"/>
        <v>0</v>
      </c>
      <c r="M19" s="170">
        <f t="shared" si="7"/>
        <v>0</v>
      </c>
      <c r="N19" s="170">
        <f t="shared" si="8"/>
        <v>0</v>
      </c>
      <c r="O19" s="170">
        <f t="shared" si="9"/>
        <v>0</v>
      </c>
      <c r="P19" s="20"/>
    </row>
    <row r="20" spans="1:18" x14ac:dyDescent="0.25">
      <c r="A20" t="s">
        <v>208</v>
      </c>
      <c r="C20" s="172"/>
      <c r="D20" s="170">
        <f t="shared" si="10"/>
        <v>0</v>
      </c>
      <c r="E20" s="170">
        <f t="shared" si="11"/>
        <v>0</v>
      </c>
      <c r="F20" s="170">
        <f t="shared" si="0"/>
        <v>0</v>
      </c>
      <c r="G20" s="170">
        <f t="shared" si="1"/>
        <v>0</v>
      </c>
      <c r="H20" s="170">
        <f t="shared" si="2"/>
        <v>0</v>
      </c>
      <c r="I20" s="170">
        <f t="shared" si="3"/>
        <v>0</v>
      </c>
      <c r="J20" s="170">
        <f t="shared" si="4"/>
        <v>0</v>
      </c>
      <c r="K20" s="170">
        <f t="shared" si="5"/>
        <v>0</v>
      </c>
      <c r="L20" s="170">
        <f t="shared" si="6"/>
        <v>0</v>
      </c>
      <c r="M20" s="170">
        <f t="shared" si="7"/>
        <v>0</v>
      </c>
      <c r="N20" s="170">
        <f t="shared" si="8"/>
        <v>0</v>
      </c>
      <c r="O20" s="170">
        <f t="shared" si="9"/>
        <v>0</v>
      </c>
      <c r="P20" s="20"/>
    </row>
    <row r="21" spans="1:18" x14ac:dyDescent="0.25">
      <c r="A21" s="69" t="s">
        <v>209</v>
      </c>
      <c r="C21" s="172"/>
      <c r="D21" s="170">
        <f t="shared" si="10"/>
        <v>0</v>
      </c>
      <c r="E21" s="170">
        <f t="shared" si="11"/>
        <v>0</v>
      </c>
      <c r="F21" s="170">
        <f t="shared" si="0"/>
        <v>0</v>
      </c>
      <c r="G21" s="170">
        <f t="shared" si="1"/>
        <v>0</v>
      </c>
      <c r="H21" s="170">
        <f t="shared" si="2"/>
        <v>0</v>
      </c>
      <c r="I21" s="170">
        <f t="shared" si="3"/>
        <v>0</v>
      </c>
      <c r="J21" s="170">
        <f t="shared" si="4"/>
        <v>0</v>
      </c>
      <c r="K21" s="170">
        <f t="shared" si="5"/>
        <v>0</v>
      </c>
      <c r="L21" s="170">
        <f t="shared" si="6"/>
        <v>0</v>
      </c>
      <c r="M21" s="170">
        <f t="shared" si="7"/>
        <v>0</v>
      </c>
      <c r="N21" s="170">
        <f t="shared" si="8"/>
        <v>0</v>
      </c>
      <c r="O21" s="170">
        <f t="shared" si="9"/>
        <v>0</v>
      </c>
      <c r="P21" s="20"/>
    </row>
    <row r="22" spans="1:18" x14ac:dyDescent="0.25">
      <c r="A22" t="s">
        <v>198</v>
      </c>
      <c r="C22" s="172"/>
      <c r="D22" s="170">
        <f t="shared" si="10"/>
        <v>0</v>
      </c>
      <c r="E22" s="170">
        <f t="shared" si="11"/>
        <v>0</v>
      </c>
      <c r="F22" s="170">
        <f t="shared" si="0"/>
        <v>0</v>
      </c>
      <c r="G22" s="170">
        <f t="shared" si="1"/>
        <v>0</v>
      </c>
      <c r="H22" s="170">
        <f t="shared" si="2"/>
        <v>0</v>
      </c>
      <c r="I22" s="170">
        <f t="shared" si="3"/>
        <v>0</v>
      </c>
      <c r="J22" s="170">
        <f t="shared" si="4"/>
        <v>0</v>
      </c>
      <c r="K22" s="170">
        <f t="shared" si="5"/>
        <v>0</v>
      </c>
      <c r="L22" s="170">
        <f t="shared" si="6"/>
        <v>0</v>
      </c>
      <c r="M22" s="170">
        <f t="shared" si="7"/>
        <v>0</v>
      </c>
      <c r="N22" s="170">
        <f t="shared" si="8"/>
        <v>0</v>
      </c>
      <c r="O22" s="170">
        <f t="shared" si="9"/>
        <v>0</v>
      </c>
      <c r="P22" s="20"/>
    </row>
    <row r="23" spans="1:18" x14ac:dyDescent="0.25">
      <c r="A23" t="s">
        <v>199</v>
      </c>
      <c r="C23" s="172"/>
      <c r="D23" s="170">
        <f t="shared" si="10"/>
        <v>0</v>
      </c>
      <c r="E23" s="170">
        <f t="shared" si="11"/>
        <v>0</v>
      </c>
      <c r="F23" s="170">
        <f t="shared" si="0"/>
        <v>0</v>
      </c>
      <c r="G23" s="170">
        <f t="shared" si="1"/>
        <v>0</v>
      </c>
      <c r="H23" s="170">
        <f t="shared" si="2"/>
        <v>0</v>
      </c>
      <c r="I23" s="170">
        <f t="shared" si="3"/>
        <v>0</v>
      </c>
      <c r="J23" s="170">
        <f t="shared" si="4"/>
        <v>0</v>
      </c>
      <c r="K23" s="170">
        <f t="shared" si="5"/>
        <v>0</v>
      </c>
      <c r="L23" s="170">
        <f t="shared" si="6"/>
        <v>0</v>
      </c>
      <c r="M23" s="170">
        <f t="shared" si="7"/>
        <v>0</v>
      </c>
      <c r="N23" s="170">
        <f t="shared" si="8"/>
        <v>0</v>
      </c>
      <c r="O23" s="170">
        <f t="shared" si="9"/>
        <v>0</v>
      </c>
      <c r="P23" s="20"/>
    </row>
    <row r="24" spans="1:18" x14ac:dyDescent="0.25">
      <c r="A24" t="s">
        <v>44</v>
      </c>
      <c r="C24" s="173"/>
      <c r="D24" s="170">
        <f t="shared" si="10"/>
        <v>0</v>
      </c>
      <c r="E24" s="170">
        <f t="shared" si="11"/>
        <v>0</v>
      </c>
      <c r="F24" s="170">
        <f t="shared" si="0"/>
        <v>0</v>
      </c>
      <c r="G24" s="170">
        <f t="shared" si="1"/>
        <v>0</v>
      </c>
      <c r="H24" s="170">
        <f t="shared" si="2"/>
        <v>0</v>
      </c>
      <c r="I24" s="170">
        <f t="shared" si="3"/>
        <v>0</v>
      </c>
      <c r="J24" s="170">
        <f t="shared" si="4"/>
        <v>0</v>
      </c>
      <c r="K24" s="170">
        <f t="shared" si="5"/>
        <v>0</v>
      </c>
      <c r="L24" s="170">
        <f t="shared" si="6"/>
        <v>0</v>
      </c>
      <c r="M24" s="170">
        <f t="shared" si="7"/>
        <v>0</v>
      </c>
      <c r="N24" s="170">
        <f t="shared" si="8"/>
        <v>0</v>
      </c>
      <c r="O24" s="170">
        <f t="shared" si="9"/>
        <v>0</v>
      </c>
      <c r="P24" s="20"/>
    </row>
    <row r="25" spans="1:18" x14ac:dyDescent="0.25">
      <c r="A25" t="s">
        <v>200</v>
      </c>
      <c r="C25" s="172"/>
      <c r="D25" s="170">
        <f t="shared" si="10"/>
        <v>0</v>
      </c>
      <c r="E25" s="170">
        <f t="shared" si="11"/>
        <v>0</v>
      </c>
      <c r="F25" s="170">
        <f t="shared" si="0"/>
        <v>0</v>
      </c>
      <c r="G25" s="170">
        <f t="shared" si="1"/>
        <v>0</v>
      </c>
      <c r="H25" s="170">
        <f t="shared" si="2"/>
        <v>0</v>
      </c>
      <c r="I25" s="170">
        <f t="shared" si="3"/>
        <v>0</v>
      </c>
      <c r="J25" s="170">
        <f t="shared" si="4"/>
        <v>0</v>
      </c>
      <c r="K25" s="170">
        <f t="shared" si="5"/>
        <v>0</v>
      </c>
      <c r="L25" s="170">
        <f t="shared" si="6"/>
        <v>0</v>
      </c>
      <c r="M25" s="170">
        <f t="shared" si="7"/>
        <v>0</v>
      </c>
      <c r="N25" s="170">
        <f t="shared" si="8"/>
        <v>0</v>
      </c>
      <c r="O25" s="170">
        <f t="shared" si="9"/>
        <v>0</v>
      </c>
      <c r="P25" s="20"/>
    </row>
    <row r="26" spans="1:18" x14ac:dyDescent="0.25"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20"/>
    </row>
    <row r="27" spans="1:18" x14ac:dyDescent="0.25">
      <c r="A27" t="s">
        <v>5</v>
      </c>
      <c r="C27" s="165"/>
      <c r="D27" s="141">
        <f t="shared" ref="D27:O27" si="12">SUM(D9:D26)</f>
        <v>0</v>
      </c>
      <c r="E27" s="141">
        <f t="shared" si="12"/>
        <v>0</v>
      </c>
      <c r="F27" s="141">
        <f t="shared" si="12"/>
        <v>0</v>
      </c>
      <c r="G27" s="141">
        <f t="shared" si="12"/>
        <v>0</v>
      </c>
      <c r="H27" s="141">
        <f t="shared" si="12"/>
        <v>0</v>
      </c>
      <c r="I27" s="141">
        <f t="shared" si="12"/>
        <v>0</v>
      </c>
      <c r="J27" s="141">
        <f t="shared" si="12"/>
        <v>0</v>
      </c>
      <c r="K27" s="141">
        <f t="shared" si="12"/>
        <v>0</v>
      </c>
      <c r="L27" s="141">
        <f t="shared" si="12"/>
        <v>0</v>
      </c>
      <c r="M27" s="141">
        <f t="shared" si="12"/>
        <v>0</v>
      </c>
      <c r="N27" s="141">
        <f t="shared" si="12"/>
        <v>0</v>
      </c>
      <c r="O27" s="141">
        <f t="shared" si="12"/>
        <v>0</v>
      </c>
    </row>
    <row r="30" spans="1:18" x14ac:dyDescent="0.25"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</sheetData>
  <phoneticPr fontId="4" type="noConversion"/>
  <pageMargins left="0.75" right="0.75" top="0.74" bottom="0.74" header="0.5" footer="0.5"/>
  <pageSetup paperSize="9" scale="75" orientation="landscape" r:id="rId1"/>
  <headerFooter alignWithMargins="0">
    <oddFooter>&amp;L&amp;D&amp;RPage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7E55A-24FF-4C79-A795-4D070B81BAF2}">
  <sheetPr>
    <tabColor indexed="40"/>
    <pageSetUpPr fitToPage="1"/>
  </sheetPr>
  <dimension ref="A1:P6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" sqref="A4:IV4"/>
    </sheetView>
  </sheetViews>
  <sheetFormatPr defaultRowHeight="13.2" x14ac:dyDescent="0.25"/>
  <cols>
    <col min="1" max="1" width="39.33203125" bestFit="1" customWidth="1"/>
    <col min="3" max="3" width="10" bestFit="1" customWidth="1"/>
  </cols>
  <sheetData>
    <row r="1" spans="1:16" x14ac:dyDescent="0.25">
      <c r="A1" s="2" t="str">
        <f>Front!E10</f>
        <v>COMPANY</v>
      </c>
    </row>
    <row r="2" spans="1:16" x14ac:dyDescent="0.25">
      <c r="A2" s="2" t="str">
        <f>Front!E11</f>
        <v>FINANCIAL FORECASTS</v>
      </c>
    </row>
    <row r="3" spans="1:16" x14ac:dyDescent="0.25">
      <c r="A3" s="10" t="str">
        <f>Front!E13</f>
        <v>YYYY  Draft Budget</v>
      </c>
      <c r="B3" s="1"/>
    </row>
    <row r="4" spans="1:16" x14ac:dyDescent="0.25">
      <c r="A4" s="2"/>
    </row>
    <row r="5" spans="1:16" x14ac:dyDescent="0.25">
      <c r="A5" s="14"/>
      <c r="B5" s="11"/>
      <c r="C5" s="11"/>
      <c r="D5" s="11" t="s">
        <v>96</v>
      </c>
      <c r="E5" s="11" t="s">
        <v>97</v>
      </c>
      <c r="F5" s="11" t="s">
        <v>98</v>
      </c>
      <c r="G5" s="11" t="s">
        <v>213</v>
      </c>
      <c r="H5" s="11" t="s">
        <v>214</v>
      </c>
      <c r="I5" s="11" t="s">
        <v>215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2" t="s">
        <v>5</v>
      </c>
    </row>
    <row r="6" spans="1:16" x14ac:dyDescent="0.25">
      <c r="A6" s="15" t="s">
        <v>7</v>
      </c>
      <c r="B6" s="12"/>
      <c r="C6" s="12"/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</row>
    <row r="7" spans="1:16" x14ac:dyDescent="0.25">
      <c r="A7" s="15" t="s">
        <v>149</v>
      </c>
      <c r="B7" s="13"/>
      <c r="C7" s="13"/>
      <c r="D7" s="13" t="s">
        <v>86</v>
      </c>
      <c r="E7" s="13" t="s">
        <v>86</v>
      </c>
      <c r="F7" s="13" t="s">
        <v>86</v>
      </c>
      <c r="G7" s="13" t="s">
        <v>86</v>
      </c>
      <c r="H7" s="13" t="s">
        <v>86</v>
      </c>
      <c r="I7" s="13" t="s">
        <v>86</v>
      </c>
      <c r="J7" s="13" t="s">
        <v>86</v>
      </c>
      <c r="K7" s="13" t="s">
        <v>86</v>
      </c>
      <c r="L7" s="13" t="s">
        <v>86</v>
      </c>
      <c r="M7" s="13" t="s">
        <v>86</v>
      </c>
      <c r="N7" s="13" t="s">
        <v>86</v>
      </c>
      <c r="O7" s="13" t="s">
        <v>86</v>
      </c>
      <c r="P7" s="13" t="s">
        <v>86</v>
      </c>
    </row>
    <row r="9" spans="1:16" x14ac:dyDescent="0.25">
      <c r="A9" s="2" t="s">
        <v>150</v>
      </c>
      <c r="B9" s="20"/>
      <c r="C9" s="30" t="s">
        <v>92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6" x14ac:dyDescent="0.25">
      <c r="A10" s="18" t="s">
        <v>42</v>
      </c>
      <c r="B10" s="20"/>
      <c r="C10" s="31"/>
      <c r="D10" s="23"/>
      <c r="E10" s="23">
        <f>+Overheads!D27-(Overheads!D11)</f>
        <v>0</v>
      </c>
      <c r="F10" s="23">
        <f>+Overheads!E27-(Overheads!E11)</f>
        <v>0</v>
      </c>
      <c r="G10" s="23">
        <f>+Overheads!F27-(Overheads!F11)</f>
        <v>0</v>
      </c>
      <c r="H10" s="23">
        <f>+Overheads!G27-(Overheads!G11)</f>
        <v>0</v>
      </c>
      <c r="I10" s="23">
        <f>+Overheads!H27-(Overheads!H11)</f>
        <v>0</v>
      </c>
      <c r="J10" s="23">
        <f>+Overheads!I27-(Overheads!I11)</f>
        <v>0</v>
      </c>
      <c r="K10" s="23">
        <f>+Overheads!J27-(Overheads!J11)</f>
        <v>0</v>
      </c>
      <c r="L10" s="23">
        <f>+Overheads!K27-(Overheads!K11)</f>
        <v>0</v>
      </c>
      <c r="M10" s="23">
        <f>+Overheads!L27-(Overheads!L11)</f>
        <v>0</v>
      </c>
      <c r="N10" s="23">
        <f>+Overheads!M27-(Overheads!M11)</f>
        <v>0</v>
      </c>
      <c r="O10" s="23">
        <f>+Overheads!N27-(Overheads!N11)</f>
        <v>0</v>
      </c>
      <c r="P10" s="25"/>
    </row>
    <row r="11" spans="1:16" x14ac:dyDescent="0.25">
      <c r="A11" s="18" t="s">
        <v>45</v>
      </c>
      <c r="B11" s="20"/>
      <c r="C11" s="31"/>
      <c r="D11" s="23">
        <f>+Overheads!D11+Overheads!E11+Overheads!F11</f>
        <v>0</v>
      </c>
      <c r="E11" s="23"/>
      <c r="F11" s="23"/>
      <c r="G11" s="23">
        <f>+Overheads!G11+Overheads!H11+Overheads!I11</f>
        <v>0</v>
      </c>
      <c r="H11" s="23"/>
      <c r="I11" s="23"/>
      <c r="J11" s="23">
        <f>+Overheads!J11+Overheads!K11+Overheads!L11</f>
        <v>0</v>
      </c>
      <c r="K11" s="23"/>
      <c r="L11" s="23"/>
      <c r="M11" s="23">
        <f>+Overheads!M11+Overheads!N11+Overheads!O11</f>
        <v>0</v>
      </c>
      <c r="N11" s="23"/>
      <c r="O11" s="23"/>
      <c r="P11" s="25"/>
    </row>
    <row r="12" spans="1:16" x14ac:dyDescent="0.25">
      <c r="A12" s="18" t="s">
        <v>37</v>
      </c>
      <c r="B12" s="20"/>
      <c r="C12" s="31"/>
      <c r="D12" s="23"/>
      <c r="E12" s="23">
        <f>+'Cost of Sales'!D21</f>
        <v>0</v>
      </c>
      <c r="F12" s="23">
        <f>+'Cost of Sales'!E21</f>
        <v>0</v>
      </c>
      <c r="G12" s="23">
        <f>+'Cost of Sales'!F21</f>
        <v>0</v>
      </c>
      <c r="H12" s="23">
        <f>+'Cost of Sales'!G21</f>
        <v>0</v>
      </c>
      <c r="I12" s="23">
        <f>+'Cost of Sales'!H21</f>
        <v>0</v>
      </c>
      <c r="J12" s="23">
        <f>+'Cost of Sales'!I21</f>
        <v>0</v>
      </c>
      <c r="K12" s="23">
        <f>+'Cost of Sales'!J21</f>
        <v>0</v>
      </c>
      <c r="L12" s="23">
        <f>+'Cost of Sales'!K21</f>
        <v>0</v>
      </c>
      <c r="M12" s="23">
        <f>+'Cost of Sales'!L21</f>
        <v>0</v>
      </c>
      <c r="N12" s="23">
        <f>+'Cost of Sales'!M21</f>
        <v>0</v>
      </c>
      <c r="O12" s="23">
        <f>+'Cost of Sales'!N21</f>
        <v>0</v>
      </c>
      <c r="P12" s="23"/>
    </row>
    <row r="13" spans="1:16" x14ac:dyDescent="0.25">
      <c r="A13" s="18" t="s">
        <v>36</v>
      </c>
      <c r="B13" s="20"/>
      <c r="C13" s="31"/>
      <c r="D13" s="23">
        <f>+'Cost of Sales'!D14</f>
        <v>0</v>
      </c>
      <c r="E13" s="23">
        <f>+'Cost of Sales'!E14</f>
        <v>0</v>
      </c>
      <c r="F13" s="23">
        <f>+'Cost of Sales'!F14</f>
        <v>0</v>
      </c>
      <c r="G13" s="23">
        <f>+'Cost of Sales'!G14</f>
        <v>0</v>
      </c>
      <c r="H13" s="23">
        <f>+'Cost of Sales'!H14</f>
        <v>0</v>
      </c>
      <c r="I13" s="23">
        <f>+'Cost of Sales'!I14</f>
        <v>0</v>
      </c>
      <c r="J13" s="23">
        <f>+'Cost of Sales'!J14</f>
        <v>0</v>
      </c>
      <c r="K13" s="23">
        <f>+'Cost of Sales'!K14</f>
        <v>0</v>
      </c>
      <c r="L13" s="23">
        <f>+'Cost of Sales'!L14</f>
        <v>0</v>
      </c>
      <c r="M13" s="23">
        <f>+'Cost of Sales'!M14</f>
        <v>0</v>
      </c>
      <c r="N13" s="23">
        <f>+'Cost of Sales'!N14</f>
        <v>0</v>
      </c>
      <c r="O13" s="23">
        <f>+'Cost of Sales'!O14</f>
        <v>0</v>
      </c>
      <c r="P13" s="25"/>
    </row>
    <row r="14" spans="1:16" x14ac:dyDescent="0.25">
      <c r="A14" s="17" t="s">
        <v>192</v>
      </c>
      <c r="B14" s="20"/>
      <c r="C14" s="31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5"/>
    </row>
    <row r="15" spans="1:16" x14ac:dyDescent="0.25">
      <c r="A15" s="17" t="s">
        <v>17</v>
      </c>
      <c r="B15" s="20"/>
      <c r="C15" s="31">
        <f>Actuals!C61</f>
        <v>0</v>
      </c>
      <c r="D15" s="23">
        <f>C15/2</f>
        <v>0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5"/>
    </row>
    <row r="16" spans="1:16" x14ac:dyDescent="0.25">
      <c r="B16" s="20"/>
      <c r="C16" s="31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5"/>
    </row>
    <row r="17" spans="1:16" x14ac:dyDescent="0.25">
      <c r="A17" t="s">
        <v>71</v>
      </c>
      <c r="B17" s="20"/>
      <c r="C17" s="3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5"/>
    </row>
    <row r="18" spans="1:16" x14ac:dyDescent="0.25">
      <c r="B18" s="20"/>
      <c r="C18" s="27">
        <f>SUM(C12:C17)</f>
        <v>0</v>
      </c>
      <c r="D18" s="27">
        <f>SUM(D12:D17)</f>
        <v>0</v>
      </c>
      <c r="E18" s="27">
        <f>SUM(E12:E17)</f>
        <v>0</v>
      </c>
      <c r="F18" s="27"/>
      <c r="G18" s="27">
        <f t="shared" ref="G18:M18" si="0">SUM(G10:G17)</f>
        <v>0</v>
      </c>
      <c r="H18" s="27">
        <f t="shared" si="0"/>
        <v>0</v>
      </c>
      <c r="I18" s="27">
        <f t="shared" si="0"/>
        <v>0</v>
      </c>
      <c r="J18" s="27">
        <f t="shared" si="0"/>
        <v>0</v>
      </c>
      <c r="K18" s="27">
        <f t="shared" si="0"/>
        <v>0</v>
      </c>
      <c r="L18" s="27">
        <f t="shared" si="0"/>
        <v>0</v>
      </c>
      <c r="M18" s="27">
        <f t="shared" si="0"/>
        <v>0</v>
      </c>
      <c r="N18" s="27">
        <f>SUM(N10:N17)</f>
        <v>0</v>
      </c>
      <c r="O18" s="27">
        <f>SUM(O10:O17)</f>
        <v>0</v>
      </c>
      <c r="P18" s="25"/>
    </row>
    <row r="19" spans="1:16" x14ac:dyDescent="0.25">
      <c r="B19" s="20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25"/>
    </row>
    <row r="20" spans="1:16" x14ac:dyDescent="0.25">
      <c r="A20" s="2" t="s">
        <v>171</v>
      </c>
      <c r="B20" s="20"/>
      <c r="C20" s="30" t="s">
        <v>92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5"/>
    </row>
    <row r="21" spans="1:16" x14ac:dyDescent="0.25">
      <c r="A21" s="2"/>
      <c r="B21" s="20"/>
      <c r="C21" s="31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5"/>
    </row>
    <row r="22" spans="1:16" x14ac:dyDescent="0.25">
      <c r="B22" s="20"/>
      <c r="C22" s="31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5"/>
    </row>
    <row r="23" spans="1:16" x14ac:dyDescent="0.25">
      <c r="B23" s="20"/>
      <c r="C23" s="31">
        <v>0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5"/>
    </row>
    <row r="24" spans="1:16" x14ac:dyDescent="0.25">
      <c r="B24" s="20"/>
      <c r="C24" s="31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5"/>
    </row>
    <row r="25" spans="1:16" x14ac:dyDescent="0.25">
      <c r="B25" s="20"/>
      <c r="C25" s="3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5"/>
    </row>
    <row r="26" spans="1:16" x14ac:dyDescent="0.25">
      <c r="A26" t="s">
        <v>71</v>
      </c>
      <c r="B26" s="20"/>
      <c r="C26" s="32">
        <f>Actuals!C65</f>
        <v>0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5"/>
    </row>
    <row r="27" spans="1:16" x14ac:dyDescent="0.25">
      <c r="B27" s="20"/>
      <c r="C27" s="27">
        <f>SUM(C21:C26)</f>
        <v>0</v>
      </c>
      <c r="D27" s="27">
        <f t="shared" ref="D27:O27" si="1">SUM(D21:D26)</f>
        <v>0</v>
      </c>
      <c r="E27" s="27">
        <f t="shared" si="1"/>
        <v>0</v>
      </c>
      <c r="F27" s="27">
        <f t="shared" si="1"/>
        <v>0</v>
      </c>
      <c r="G27" s="27">
        <f t="shared" si="1"/>
        <v>0</v>
      </c>
      <c r="H27" s="27">
        <f t="shared" si="1"/>
        <v>0</v>
      </c>
      <c r="I27" s="27">
        <f t="shared" si="1"/>
        <v>0</v>
      </c>
      <c r="J27" s="27">
        <f t="shared" si="1"/>
        <v>0</v>
      </c>
      <c r="K27" s="27">
        <f t="shared" si="1"/>
        <v>0</v>
      </c>
      <c r="L27" s="27">
        <f t="shared" si="1"/>
        <v>0</v>
      </c>
      <c r="M27" s="27">
        <f t="shared" si="1"/>
        <v>0</v>
      </c>
      <c r="N27" s="27">
        <f t="shared" si="1"/>
        <v>0</v>
      </c>
      <c r="O27" s="27">
        <f t="shared" si="1"/>
        <v>0</v>
      </c>
      <c r="P27" s="25"/>
    </row>
    <row r="28" spans="1:16" x14ac:dyDescent="0.25">
      <c r="B28" s="20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25"/>
    </row>
    <row r="29" spans="1:16" x14ac:dyDescent="0.25">
      <c r="B29" s="20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1:16" x14ac:dyDescent="0.25">
      <c r="A30" s="2" t="s">
        <v>151</v>
      </c>
      <c r="B30" s="20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</row>
    <row r="31" spans="1:16" x14ac:dyDescent="0.25">
      <c r="A31" s="18" t="s">
        <v>37</v>
      </c>
      <c r="B31" s="20"/>
      <c r="C31" s="33">
        <v>0.2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  <row r="32" spans="1:16" x14ac:dyDescent="0.25">
      <c r="A32" s="18" t="s">
        <v>36</v>
      </c>
      <c r="B32" s="20"/>
      <c r="C32" s="33">
        <v>0.2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6" x14ac:dyDescent="0.25">
      <c r="A33" t="s">
        <v>38</v>
      </c>
      <c r="B33" s="20"/>
      <c r="C33" s="34">
        <v>0.2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</row>
    <row r="34" spans="1:16" x14ac:dyDescent="0.25">
      <c r="A34" s="18" t="s">
        <v>42</v>
      </c>
      <c r="B34" s="20"/>
      <c r="C34" s="34">
        <v>0.2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</row>
    <row r="35" spans="1:16" x14ac:dyDescent="0.25">
      <c r="A35" s="18" t="s">
        <v>45</v>
      </c>
      <c r="B35" s="20"/>
      <c r="C35" s="34">
        <v>0.2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1:16" x14ac:dyDescent="0.25">
      <c r="A36" s="18" t="s">
        <v>46</v>
      </c>
      <c r="B36" s="20"/>
      <c r="C36" s="34">
        <v>0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6" x14ac:dyDescent="0.25">
      <c r="A37" s="18" t="s">
        <v>47</v>
      </c>
      <c r="B37" s="20"/>
      <c r="C37" s="35">
        <v>0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6" x14ac:dyDescent="0.25">
      <c r="B38" s="20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6" x14ac:dyDescent="0.25">
      <c r="A39" s="2" t="s">
        <v>152</v>
      </c>
      <c r="B39" s="20"/>
      <c r="C39" s="36" t="s">
        <v>95</v>
      </c>
      <c r="D39" s="37" t="s">
        <v>96</v>
      </c>
      <c r="E39" s="37" t="s">
        <v>97</v>
      </c>
      <c r="F39" s="38" t="s">
        <v>98</v>
      </c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 x14ac:dyDescent="0.25">
      <c r="A40" s="18" t="s">
        <v>37</v>
      </c>
      <c r="B40" s="20"/>
      <c r="C40" s="40">
        <v>1</v>
      </c>
      <c r="D40" s="41"/>
      <c r="E40" s="41"/>
      <c r="F40" s="42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 x14ac:dyDescent="0.25">
      <c r="A41" s="18" t="s">
        <v>36</v>
      </c>
      <c r="B41" s="20"/>
      <c r="C41" s="40">
        <v>1</v>
      </c>
      <c r="D41" s="41">
        <v>0</v>
      </c>
      <c r="E41" s="41"/>
      <c r="F41" s="42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6" x14ac:dyDescent="0.25">
      <c r="A42" t="s">
        <v>38</v>
      </c>
      <c r="B42" s="20"/>
      <c r="C42" s="40"/>
      <c r="D42" s="41"/>
      <c r="E42" s="41"/>
      <c r="F42" s="42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 x14ac:dyDescent="0.25">
      <c r="A43" s="18" t="s">
        <v>42</v>
      </c>
      <c r="B43" s="20"/>
      <c r="C43" s="40">
        <v>0.8</v>
      </c>
      <c r="D43" s="41">
        <v>0.2</v>
      </c>
      <c r="E43" s="41"/>
      <c r="F43" s="42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16" x14ac:dyDescent="0.25">
      <c r="A44" s="18" t="s">
        <v>160</v>
      </c>
      <c r="B44" s="20"/>
      <c r="C44" s="40"/>
      <c r="D44" s="41"/>
      <c r="E44" s="41"/>
      <c r="F44" s="42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6" x14ac:dyDescent="0.25">
      <c r="A45" s="18" t="s">
        <v>163</v>
      </c>
      <c r="B45" s="20"/>
      <c r="C45" s="40"/>
      <c r="D45" s="41"/>
      <c r="E45" s="41"/>
      <c r="F45" s="42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1:16" x14ac:dyDescent="0.25">
      <c r="A46" s="18" t="s">
        <v>162</v>
      </c>
      <c r="B46" s="20"/>
      <c r="C46" s="40"/>
      <c r="D46" s="41"/>
      <c r="E46" s="41"/>
      <c r="F46" s="42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 x14ac:dyDescent="0.25">
      <c r="A47" s="18" t="s">
        <v>164</v>
      </c>
      <c r="B47" s="20"/>
      <c r="C47" s="43"/>
      <c r="D47" s="44">
        <v>1</v>
      </c>
      <c r="E47" s="44"/>
      <c r="F47" s="4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1:16" x14ac:dyDescent="0.25">
      <c r="B48" s="20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</row>
    <row r="49" spans="1:16" x14ac:dyDescent="0.25">
      <c r="A49" s="2" t="s">
        <v>161</v>
      </c>
      <c r="B49" s="20"/>
      <c r="P49" s="25"/>
    </row>
    <row r="50" spans="1:16" x14ac:dyDescent="0.25">
      <c r="A50" t="s">
        <v>45</v>
      </c>
      <c r="B50" s="20"/>
      <c r="D50" s="23">
        <f>+Overheads!D11+Overheads!E11+Overheads!F11</f>
        <v>0</v>
      </c>
      <c r="E50" s="23"/>
      <c r="F50" s="23"/>
      <c r="G50" s="23">
        <f>+Overheads!G11+Overheads!H11+Overheads!I11</f>
        <v>0</v>
      </c>
      <c r="H50" s="23"/>
      <c r="I50" s="23"/>
      <c r="J50" s="23">
        <f>+Overheads!J11+Overheads!K11+Overheads!L11</f>
        <v>0</v>
      </c>
      <c r="K50" s="23"/>
      <c r="L50" s="23"/>
      <c r="M50" s="23">
        <f>+Overheads!M11+Overheads!N11+Overheads!O11</f>
        <v>0</v>
      </c>
      <c r="N50" s="23"/>
      <c r="O50" s="23"/>
      <c r="P50" s="25"/>
    </row>
    <row r="51" spans="1:16" x14ac:dyDescent="0.25">
      <c r="A51" t="s">
        <v>46</v>
      </c>
      <c r="B51" s="20"/>
      <c r="D51" s="23">
        <f>+Overheads!D12</f>
        <v>0</v>
      </c>
      <c r="E51" s="23">
        <f>+Overheads!E12</f>
        <v>0</v>
      </c>
      <c r="F51" s="23">
        <f>+Overheads!F12</f>
        <v>0</v>
      </c>
      <c r="G51" s="23">
        <f>+Overheads!G12</f>
        <v>0</v>
      </c>
      <c r="H51" s="23">
        <f>+Overheads!H12</f>
        <v>0</v>
      </c>
      <c r="I51" s="23">
        <f>+Overheads!I12</f>
        <v>0</v>
      </c>
      <c r="J51" s="23">
        <f>+Overheads!J12</f>
        <v>0</v>
      </c>
      <c r="K51" s="23">
        <f>+Overheads!K12</f>
        <v>0</v>
      </c>
      <c r="L51" s="23">
        <f>+Overheads!L12</f>
        <v>0</v>
      </c>
      <c r="M51" s="23">
        <f>+Overheads!M12</f>
        <v>0</v>
      </c>
      <c r="N51" s="23">
        <f>+Overheads!N12</f>
        <v>0</v>
      </c>
      <c r="O51" s="23">
        <f>+Overheads!O12</f>
        <v>0</v>
      </c>
      <c r="P51" s="25"/>
    </row>
    <row r="52" spans="1:16" x14ac:dyDescent="0.25">
      <c r="A52" t="s">
        <v>47</v>
      </c>
      <c r="B52" s="20"/>
      <c r="D52" s="23">
        <f>+Overheads!D13</f>
        <v>0</v>
      </c>
      <c r="E52" s="23">
        <f>+Overheads!E13</f>
        <v>0</v>
      </c>
      <c r="F52" s="23">
        <f>+Overheads!F13</f>
        <v>0</v>
      </c>
      <c r="G52" s="23">
        <f>+Overheads!G13</f>
        <v>0</v>
      </c>
      <c r="H52" s="23">
        <f>+Overheads!H13</f>
        <v>0</v>
      </c>
      <c r="I52" s="23">
        <f>+Overheads!I13</f>
        <v>0</v>
      </c>
      <c r="J52" s="23">
        <f>+Overheads!J13</f>
        <v>0</v>
      </c>
      <c r="K52" s="23">
        <f>+Overheads!K13</f>
        <v>0</v>
      </c>
      <c r="L52" s="23">
        <f>+Overheads!L13</f>
        <v>0</v>
      </c>
      <c r="M52" s="23">
        <f>+Overheads!M13</f>
        <v>0</v>
      </c>
      <c r="N52" s="23">
        <f>+Overheads!N13</f>
        <v>0</v>
      </c>
      <c r="O52" s="23">
        <f>+Overheads!O13</f>
        <v>0</v>
      </c>
      <c r="P52" s="25"/>
    </row>
    <row r="53" spans="1:16" x14ac:dyDescent="0.25">
      <c r="B53" s="20"/>
      <c r="P53" s="25"/>
    </row>
    <row r="54" spans="1:16" x14ac:dyDescent="0.25">
      <c r="A54" s="2" t="s">
        <v>179</v>
      </c>
      <c r="B54" s="20"/>
      <c r="P54" s="25"/>
    </row>
    <row r="55" spans="1:16" x14ac:dyDescent="0.25">
      <c r="A55" t="s">
        <v>154</v>
      </c>
      <c r="B55" s="20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5"/>
    </row>
    <row r="56" spans="1:16" x14ac:dyDescent="0.25">
      <c r="A56" t="s">
        <v>100</v>
      </c>
      <c r="B56" s="20"/>
      <c r="D56" s="23">
        <f>D55*0.2</f>
        <v>0</v>
      </c>
      <c r="E56" s="23">
        <f>E55*0.2</f>
        <v>0</v>
      </c>
      <c r="F56" s="23">
        <f t="shared" ref="F56:O56" si="2">F55*0.2</f>
        <v>0</v>
      </c>
      <c r="G56" s="23">
        <f t="shared" si="2"/>
        <v>0</v>
      </c>
      <c r="H56" s="23">
        <f t="shared" si="2"/>
        <v>0</v>
      </c>
      <c r="I56" s="23">
        <f t="shared" si="2"/>
        <v>0</v>
      </c>
      <c r="J56" s="23">
        <f t="shared" si="2"/>
        <v>0</v>
      </c>
      <c r="K56" s="23">
        <f t="shared" si="2"/>
        <v>0</v>
      </c>
      <c r="L56" s="23">
        <f t="shared" si="2"/>
        <v>0</v>
      </c>
      <c r="M56" s="23">
        <f t="shared" si="2"/>
        <v>0</v>
      </c>
      <c r="N56" s="23">
        <f t="shared" si="2"/>
        <v>0</v>
      </c>
      <c r="O56" s="23">
        <f t="shared" si="2"/>
        <v>0</v>
      </c>
      <c r="P56" s="25"/>
    </row>
    <row r="57" spans="1:16" x14ac:dyDescent="0.25">
      <c r="A57" t="s">
        <v>180</v>
      </c>
      <c r="B57" s="20"/>
      <c r="D57" s="27">
        <f>D55+D56</f>
        <v>0</v>
      </c>
      <c r="E57" s="27">
        <f t="shared" ref="E57:M57" si="3">E55+E56</f>
        <v>0</v>
      </c>
      <c r="F57" s="27">
        <f t="shared" si="3"/>
        <v>0</v>
      </c>
      <c r="G57" s="27">
        <f t="shared" si="3"/>
        <v>0</v>
      </c>
      <c r="H57" s="27">
        <f t="shared" si="3"/>
        <v>0</v>
      </c>
      <c r="I57" s="27">
        <f t="shared" si="3"/>
        <v>0</v>
      </c>
      <c r="J57" s="27">
        <f t="shared" si="3"/>
        <v>0</v>
      </c>
      <c r="K57" s="27">
        <f t="shared" si="3"/>
        <v>0</v>
      </c>
      <c r="L57" s="27">
        <f t="shared" si="3"/>
        <v>0</v>
      </c>
      <c r="M57" s="27">
        <f t="shared" si="3"/>
        <v>0</v>
      </c>
      <c r="N57" s="27">
        <f>N55+N56</f>
        <v>0</v>
      </c>
      <c r="O57" s="27">
        <f>O55+O56</f>
        <v>0</v>
      </c>
      <c r="P57" s="25"/>
    </row>
    <row r="58" spans="1:16" x14ac:dyDescent="0.25">
      <c r="B58" s="20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59" spans="1:16" x14ac:dyDescent="0.25">
      <c r="A59" s="2"/>
      <c r="B59" s="20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</row>
    <row r="60" spans="1:16" x14ac:dyDescent="0.25">
      <c r="B60" s="20"/>
      <c r="C60" s="25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5"/>
    </row>
    <row r="61" spans="1:16" x14ac:dyDescent="0.25">
      <c r="C61" s="19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19"/>
    </row>
    <row r="62" spans="1:16" x14ac:dyDescent="0.25">
      <c r="A62" s="2" t="s">
        <v>184</v>
      </c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</row>
    <row r="63" spans="1:16" x14ac:dyDescent="0.25">
      <c r="A63" t="s">
        <v>187</v>
      </c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5">
      <c r="A64" t="s">
        <v>155</v>
      </c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1:15" x14ac:dyDescent="0.25">
      <c r="A65" t="s">
        <v>188</v>
      </c>
      <c r="D65" s="21">
        <f>-Actuals!C66+Payments!D63-Payments!D64</f>
        <v>0</v>
      </c>
      <c r="E65" s="21">
        <f>D65+E63-E64</f>
        <v>0</v>
      </c>
      <c r="F65" s="21">
        <f t="shared" ref="F65:M65" si="4">E65+F63-F64</f>
        <v>0</v>
      </c>
      <c r="G65" s="21">
        <f t="shared" si="4"/>
        <v>0</v>
      </c>
      <c r="H65" s="21">
        <f t="shared" si="4"/>
        <v>0</v>
      </c>
      <c r="I65" s="21">
        <f t="shared" si="4"/>
        <v>0</v>
      </c>
      <c r="J65" s="21">
        <f t="shared" si="4"/>
        <v>0</v>
      </c>
      <c r="K65" s="21">
        <f t="shared" si="4"/>
        <v>0</v>
      </c>
      <c r="L65" s="21">
        <f t="shared" si="4"/>
        <v>0</v>
      </c>
      <c r="M65" s="21">
        <f t="shared" si="4"/>
        <v>0</v>
      </c>
      <c r="N65" s="21">
        <f>M65+N63-N64</f>
        <v>0</v>
      </c>
      <c r="O65" s="21">
        <f>N65+O63-O64</f>
        <v>0</v>
      </c>
    </row>
  </sheetData>
  <phoneticPr fontId="4" type="noConversion"/>
  <pageMargins left="0.75" right="0.75" top="0.74" bottom="0.74" header="0.5" footer="0.5"/>
  <pageSetup paperSize="9" scale="59" orientation="landscape" r:id="rId1"/>
  <headerFooter alignWithMargins="0">
    <oddFooter>&amp;L&amp;D&amp;RPage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5ECC1-609D-4FA8-8ED8-9B5D341DF550}">
  <sheetPr>
    <tabColor indexed="40"/>
    <pageSetUpPr fitToPage="1"/>
  </sheetPr>
  <dimension ref="A1:P27"/>
  <sheetViews>
    <sheetView zoomScale="90" zoomScaleNormal="90" workbookViewId="0">
      <pane xSplit="1" ySplit="7" topLeftCell="B8" activePane="bottomRight" state="frozen"/>
      <selection activeCell="E14" sqref="E14"/>
      <selection pane="topRight" activeCell="E14" sqref="E14"/>
      <selection pane="bottomLeft" activeCell="E14" sqref="E14"/>
      <selection pane="bottomRight" activeCell="A9" sqref="A9:A21"/>
    </sheetView>
  </sheetViews>
  <sheetFormatPr defaultRowHeight="13.2" x14ac:dyDescent="0.25"/>
  <cols>
    <col min="1" max="1" width="33.5546875" customWidth="1"/>
    <col min="4" max="4" width="9.44140625" bestFit="1" customWidth="1"/>
    <col min="7" max="7" width="9.109375" customWidth="1"/>
    <col min="8" max="15" width="9.33203125" customWidth="1"/>
    <col min="16" max="16" width="13" customWidth="1"/>
  </cols>
  <sheetData>
    <row r="1" spans="1:16" x14ac:dyDescent="0.25">
      <c r="A1" s="2" t="str">
        <f>Front!E10</f>
        <v>COMPANY</v>
      </c>
    </row>
    <row r="2" spans="1:16" x14ac:dyDescent="0.25">
      <c r="A2" s="2" t="str">
        <f>Front!E11</f>
        <v>FINANCIAL FORECASTS</v>
      </c>
    </row>
    <row r="3" spans="1:16" x14ac:dyDescent="0.25">
      <c r="A3" s="10" t="str">
        <f>Front!E13</f>
        <v>YYYY  Draft Budget</v>
      </c>
      <c r="B3" s="1"/>
    </row>
    <row r="4" spans="1:16" x14ac:dyDescent="0.25">
      <c r="A4" s="2"/>
      <c r="M4" s="74"/>
      <c r="N4" s="74"/>
      <c r="O4" s="74"/>
    </row>
    <row r="5" spans="1:16" x14ac:dyDescent="0.25">
      <c r="A5" s="14"/>
      <c r="B5" s="11"/>
      <c r="C5" s="11"/>
      <c r="D5" s="11" t="str">
        <f>+Sales!D5</f>
        <v>Month 1</v>
      </c>
      <c r="E5" s="11" t="str">
        <f>+Sales!E5</f>
        <v>Month 2</v>
      </c>
      <c r="F5" s="11" t="str">
        <f>+Sales!F5</f>
        <v>Month 3</v>
      </c>
      <c r="G5" s="11" t="str">
        <f>+Sales!G5</f>
        <v>Month 4</v>
      </c>
      <c r="H5" s="11" t="str">
        <f>+Sales!H5</f>
        <v>Month 5</v>
      </c>
      <c r="I5" s="11" t="str">
        <f>+Sales!I5</f>
        <v>Month 6</v>
      </c>
      <c r="J5" s="11" t="str">
        <f>+Sales!J5</f>
        <v>Month 7</v>
      </c>
      <c r="K5" s="11" t="str">
        <f>+Sales!K5</f>
        <v>Month 8</v>
      </c>
      <c r="L5" s="11" t="str">
        <f>+Sales!L5</f>
        <v>Month 9</v>
      </c>
      <c r="M5" s="11" t="str">
        <f>+Sales!M5</f>
        <v>Month 10</v>
      </c>
      <c r="N5" s="11" t="str">
        <f>+Sales!N5</f>
        <v>Month 11</v>
      </c>
      <c r="O5" s="11" t="str">
        <f>+Sales!O5</f>
        <v>Month 12</v>
      </c>
      <c r="P5" s="11" t="str">
        <f>+Sales!P5</f>
        <v>Total</v>
      </c>
    </row>
    <row r="6" spans="1:16" x14ac:dyDescent="0.25">
      <c r="A6" s="15" t="s">
        <v>126</v>
      </c>
      <c r="B6" s="12"/>
      <c r="C6" s="12"/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</row>
    <row r="7" spans="1:16" x14ac:dyDescent="0.25">
      <c r="A7" s="15"/>
      <c r="B7" s="13"/>
      <c r="C7" s="13"/>
      <c r="D7" s="13" t="s">
        <v>86</v>
      </c>
      <c r="E7" s="13" t="s">
        <v>86</v>
      </c>
      <c r="F7" s="13" t="s">
        <v>86</v>
      </c>
      <c r="G7" s="13" t="s">
        <v>86</v>
      </c>
      <c r="H7" s="13" t="s">
        <v>86</v>
      </c>
      <c r="I7" s="13" t="s">
        <v>86</v>
      </c>
      <c r="J7" s="13" t="s">
        <v>86</v>
      </c>
      <c r="K7" s="13" t="s">
        <v>86</v>
      </c>
      <c r="L7" s="13" t="s">
        <v>86</v>
      </c>
      <c r="M7" s="73" t="s">
        <v>86</v>
      </c>
      <c r="N7" s="73" t="s">
        <v>86</v>
      </c>
      <c r="O7" s="73" t="s">
        <v>86</v>
      </c>
      <c r="P7" s="13" t="s">
        <v>86</v>
      </c>
    </row>
    <row r="8" spans="1:16" x14ac:dyDescent="0.25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x14ac:dyDescent="0.25">
      <c r="A9" s="2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6" x14ac:dyDescent="0.25"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5"/>
    </row>
    <row r="11" spans="1:16" x14ac:dyDescent="0.25"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5"/>
    </row>
    <row r="12" spans="1:16" x14ac:dyDescent="0.25"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5"/>
    </row>
    <row r="13" spans="1:16" x14ac:dyDescent="0.25"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 x14ac:dyDescent="0.25">
      <c r="D14" s="141">
        <f t="shared" ref="D14:M14" si="0">D10+(D12*D13*D11)</f>
        <v>0</v>
      </c>
      <c r="E14" s="141">
        <f t="shared" si="0"/>
        <v>0</v>
      </c>
      <c r="F14" s="141">
        <f t="shared" si="0"/>
        <v>0</v>
      </c>
      <c r="G14" s="141">
        <f t="shared" si="0"/>
        <v>0</v>
      </c>
      <c r="H14" s="141">
        <f t="shared" si="0"/>
        <v>0</v>
      </c>
      <c r="I14" s="141">
        <f t="shared" si="0"/>
        <v>0</v>
      </c>
      <c r="J14" s="141">
        <f t="shared" si="0"/>
        <v>0</v>
      </c>
      <c r="K14" s="141">
        <f t="shared" si="0"/>
        <v>0</v>
      </c>
      <c r="L14" s="141">
        <f t="shared" si="0"/>
        <v>0</v>
      </c>
      <c r="M14" s="141">
        <f t="shared" si="0"/>
        <v>0</v>
      </c>
      <c r="N14" s="141">
        <f>N10+(N12*N13*N11)</f>
        <v>0</v>
      </c>
      <c r="O14" s="141">
        <f>O10+(O12*O13*O11)</f>
        <v>0</v>
      </c>
      <c r="P14" s="142">
        <f>SUM(D14:O14)</f>
        <v>0</v>
      </c>
    </row>
    <row r="15" spans="1:16" x14ac:dyDescent="0.25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x14ac:dyDescent="0.25">
      <c r="A16" s="2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x14ac:dyDescent="0.25">
      <c r="A17" s="18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5"/>
    </row>
    <row r="18" spans="1:16" x14ac:dyDescent="0.25">
      <c r="A18" s="1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5"/>
    </row>
    <row r="19" spans="1:16" x14ac:dyDescent="0.25"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5"/>
    </row>
    <row r="20" spans="1:16" x14ac:dyDescent="0.25">
      <c r="D20" s="25">
        <f>Sales!D9</f>
        <v>0</v>
      </c>
      <c r="E20" s="25">
        <f>Sales!E9</f>
        <v>0</v>
      </c>
      <c r="F20" s="25">
        <f>Sales!F9</f>
        <v>0</v>
      </c>
      <c r="G20" s="25">
        <f>Sales!G9</f>
        <v>0</v>
      </c>
      <c r="H20" s="25">
        <f>Sales!H9</f>
        <v>0</v>
      </c>
      <c r="I20" s="25">
        <f>Sales!I9</f>
        <v>0</v>
      </c>
      <c r="J20" s="25">
        <f>Sales!J9</f>
        <v>0</v>
      </c>
      <c r="K20" s="25">
        <f>Sales!K9</f>
        <v>0</v>
      </c>
      <c r="L20" s="25">
        <f>Sales!L9</f>
        <v>0</v>
      </c>
      <c r="M20" s="25">
        <f>Sales!M9</f>
        <v>0</v>
      </c>
      <c r="N20" s="25">
        <f>Sales!N9</f>
        <v>0</v>
      </c>
      <c r="O20" s="25">
        <f>Sales!O9</f>
        <v>0</v>
      </c>
      <c r="P20" s="25"/>
    </row>
    <row r="21" spans="1:16" x14ac:dyDescent="0.25">
      <c r="D21" s="141">
        <f>D17*D19*D20*D18</f>
        <v>0</v>
      </c>
      <c r="E21" s="141">
        <f t="shared" ref="E21:O21" si="1">E17*E19*E20*E18</f>
        <v>0</v>
      </c>
      <c r="F21" s="141">
        <f t="shared" si="1"/>
        <v>0</v>
      </c>
      <c r="G21" s="141">
        <f t="shared" si="1"/>
        <v>0</v>
      </c>
      <c r="H21" s="141">
        <f t="shared" si="1"/>
        <v>0</v>
      </c>
      <c r="I21" s="141">
        <f t="shared" si="1"/>
        <v>0</v>
      </c>
      <c r="J21" s="141">
        <f t="shared" si="1"/>
        <v>0</v>
      </c>
      <c r="K21" s="141">
        <f t="shared" si="1"/>
        <v>0</v>
      </c>
      <c r="L21" s="141">
        <f t="shared" si="1"/>
        <v>0</v>
      </c>
      <c r="M21" s="141">
        <f t="shared" si="1"/>
        <v>0</v>
      </c>
      <c r="N21" s="141">
        <f t="shared" si="1"/>
        <v>0</v>
      </c>
      <c r="O21" s="141">
        <f t="shared" si="1"/>
        <v>0</v>
      </c>
      <c r="P21" s="142">
        <f>SUM(D21:O21)</f>
        <v>0</v>
      </c>
    </row>
    <row r="22" spans="1:16" x14ac:dyDescent="0.25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 x14ac:dyDescent="0.25">
      <c r="A23" s="18"/>
      <c r="C23" s="20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71">
        <f>SUM(H23:O23)</f>
        <v>0</v>
      </c>
    </row>
    <row r="24" spans="1:16" x14ac:dyDescent="0.25">
      <c r="A24" s="18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71">
        <f>SUM(H24:O24)</f>
        <v>0</v>
      </c>
    </row>
    <row r="25" spans="1:16" x14ac:dyDescent="0.25">
      <c r="A25" s="18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</row>
    <row r="26" spans="1:16" x14ac:dyDescent="0.25"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</row>
    <row r="27" spans="1:16" x14ac:dyDescent="0.25">
      <c r="A27" s="18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phoneticPr fontId="4" type="noConversion"/>
  <pageMargins left="0.75" right="0.75" top="0.74" bottom="0.74" header="0.5" footer="0.5"/>
  <pageSetup paperSize="9" scale="75" orientation="landscape" r:id="rId1"/>
  <headerFooter alignWithMargins="0">
    <oddFooter>&amp;L&amp;D&amp;RPage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E8C19-CAFA-4A6D-93A6-5840DFEB7758}">
  <sheetPr>
    <tabColor indexed="13"/>
    <pageSetUpPr fitToPage="1"/>
  </sheetPr>
  <dimension ref="A1:O63"/>
  <sheetViews>
    <sheetView workbookViewId="0">
      <pane xSplit="1" ySplit="7" topLeftCell="B8" activePane="bottomRight" state="frozen"/>
      <selection activeCell="E14" sqref="E14"/>
      <selection pane="topRight" activeCell="E14" sqref="E14"/>
      <selection pane="bottomLeft" activeCell="E14" sqref="E14"/>
      <selection pane="bottomRight" activeCell="A27" sqref="A27"/>
    </sheetView>
  </sheetViews>
  <sheetFormatPr defaultRowHeight="13.2" x14ac:dyDescent="0.25"/>
  <cols>
    <col min="1" max="1" width="36.88671875" bestFit="1" customWidth="1"/>
    <col min="3" max="3" width="8.44140625" bestFit="1" customWidth="1"/>
    <col min="4" max="6" width="8.5546875" bestFit="1" customWidth="1"/>
    <col min="7" max="7" width="9.88671875" bestFit="1" customWidth="1"/>
    <col min="8" max="8" width="10" bestFit="1" customWidth="1"/>
    <col min="9" max="11" width="9.88671875" bestFit="1" customWidth="1"/>
    <col min="12" max="14" width="10.44140625" bestFit="1" customWidth="1"/>
    <col min="15" max="15" width="10.88671875" bestFit="1" customWidth="1"/>
  </cols>
  <sheetData>
    <row r="1" spans="1:15" x14ac:dyDescent="0.25">
      <c r="A1" s="2" t="str">
        <f>Front!E10</f>
        <v>COMPANY</v>
      </c>
    </row>
    <row r="2" spans="1:15" x14ac:dyDescent="0.25">
      <c r="A2" s="2" t="str">
        <f>Front!E11</f>
        <v>FINANCIAL FORECASTS</v>
      </c>
    </row>
    <row r="3" spans="1:15" x14ac:dyDescent="0.25">
      <c r="A3" s="10" t="str">
        <f>Front!E13</f>
        <v>YYYY  Draft Budget</v>
      </c>
    </row>
    <row r="4" spans="1:15" x14ac:dyDescent="0.25">
      <c r="A4" s="2"/>
    </row>
    <row r="5" spans="1:15" x14ac:dyDescent="0.25">
      <c r="A5" s="14"/>
      <c r="B5" s="11"/>
      <c r="C5" s="11" t="str">
        <f>+Sales!D5</f>
        <v>Month 1</v>
      </c>
      <c r="D5" s="11" t="str">
        <f>+Sales!E5</f>
        <v>Month 2</v>
      </c>
      <c r="E5" s="11" t="str">
        <f>+Sales!F5</f>
        <v>Month 3</v>
      </c>
      <c r="F5" s="11" t="str">
        <f>+Sales!G5</f>
        <v>Month 4</v>
      </c>
      <c r="G5" s="11" t="str">
        <f>+Sales!H5</f>
        <v>Month 5</v>
      </c>
      <c r="H5" s="11" t="str">
        <f>+Sales!I5</f>
        <v>Month 6</v>
      </c>
      <c r="I5" s="11" t="str">
        <f>+Sales!J5</f>
        <v>Month 7</v>
      </c>
      <c r="J5" s="11" t="str">
        <f>+Sales!K5</f>
        <v>Month 8</v>
      </c>
      <c r="K5" s="11" t="str">
        <f>+Sales!L5</f>
        <v>Month 9</v>
      </c>
      <c r="L5" s="11" t="str">
        <f>+Sales!M5</f>
        <v>Month 10</v>
      </c>
      <c r="M5" s="11" t="str">
        <f>+Sales!N5</f>
        <v>Month 11</v>
      </c>
      <c r="N5" s="11" t="str">
        <f>+Sales!O5</f>
        <v>Month 12</v>
      </c>
      <c r="O5" s="11" t="str">
        <f>+Sales!P5</f>
        <v>Total</v>
      </c>
    </row>
    <row r="6" spans="1:15" x14ac:dyDescent="0.25">
      <c r="A6" s="15" t="s">
        <v>108</v>
      </c>
      <c r="B6" s="12"/>
      <c r="C6" s="12" t="s">
        <v>6</v>
      </c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</row>
    <row r="7" spans="1:15" x14ac:dyDescent="0.25">
      <c r="A7" s="15" t="s">
        <v>109</v>
      </c>
      <c r="B7" s="13"/>
      <c r="C7" s="13" t="s">
        <v>86</v>
      </c>
      <c r="D7" s="13" t="s">
        <v>86</v>
      </c>
      <c r="E7" s="13" t="s">
        <v>86</v>
      </c>
      <c r="F7" s="13" t="s">
        <v>86</v>
      </c>
      <c r="G7" s="13" t="s">
        <v>86</v>
      </c>
      <c r="H7" s="13" t="s">
        <v>86</v>
      </c>
      <c r="I7" s="13" t="s">
        <v>86</v>
      </c>
      <c r="J7" s="13" t="s">
        <v>86</v>
      </c>
      <c r="K7" s="13" t="s">
        <v>86</v>
      </c>
      <c r="L7" s="13" t="s">
        <v>86</v>
      </c>
      <c r="M7" s="13" t="s">
        <v>86</v>
      </c>
      <c r="N7" s="13" t="s">
        <v>86</v>
      </c>
      <c r="O7" s="13" t="s">
        <v>86</v>
      </c>
    </row>
    <row r="9" spans="1:15" x14ac:dyDescent="0.25">
      <c r="A9" s="2" t="s">
        <v>89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 x14ac:dyDescent="0.25">
      <c r="A10" s="2" t="s">
        <v>77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5" x14ac:dyDescent="0.25">
      <c r="A11" s="76">
        <f>+Sales!A13</f>
        <v>0</v>
      </c>
      <c r="B11" s="25"/>
      <c r="C11" s="143">
        <f>+Sales!D31</f>
        <v>0</v>
      </c>
      <c r="D11" s="143">
        <f>+Sales!E31</f>
        <v>0</v>
      </c>
      <c r="E11" s="143">
        <f>+Sales!F31</f>
        <v>0</v>
      </c>
      <c r="F11" s="143">
        <f>+Sales!G31</f>
        <v>0</v>
      </c>
      <c r="G11" s="143">
        <f>+Sales!H31</f>
        <v>0</v>
      </c>
      <c r="H11" s="143">
        <f>+Sales!I31</f>
        <v>0</v>
      </c>
      <c r="I11" s="143">
        <f>+Sales!J31</f>
        <v>0</v>
      </c>
      <c r="J11" s="143">
        <f>+Sales!K31</f>
        <v>0</v>
      </c>
      <c r="K11" s="143">
        <f>+Sales!L31</f>
        <v>0</v>
      </c>
      <c r="L11" s="143">
        <f>+Sales!M31</f>
        <v>0</v>
      </c>
      <c r="M11" s="143">
        <f>+Sales!N31</f>
        <v>0</v>
      </c>
      <c r="N11" s="143">
        <f>+Sales!O31</f>
        <v>0</v>
      </c>
      <c r="O11" s="143">
        <f>SUM(C11:N11)</f>
        <v>0</v>
      </c>
    </row>
    <row r="12" spans="1:15" x14ac:dyDescent="0.25">
      <c r="A12" s="76">
        <f>+Sales!A14</f>
        <v>0</v>
      </c>
      <c r="B12" s="25"/>
      <c r="C12" s="143">
        <f>+Sales!D42</f>
        <v>0</v>
      </c>
      <c r="D12" s="143">
        <f>+Sales!E42</f>
        <v>0</v>
      </c>
      <c r="E12" s="143">
        <f>+Sales!F42</f>
        <v>0</v>
      </c>
      <c r="F12" s="143">
        <f>+Sales!G42</f>
        <v>0</v>
      </c>
      <c r="G12" s="143">
        <f>+Sales!H42</f>
        <v>0</v>
      </c>
      <c r="H12" s="143">
        <f>+Sales!I42</f>
        <v>0</v>
      </c>
      <c r="I12" s="143">
        <f>+Sales!J42</f>
        <v>0</v>
      </c>
      <c r="J12" s="143">
        <f>+Sales!K42</f>
        <v>0</v>
      </c>
      <c r="K12" s="143">
        <f>+Sales!L42</f>
        <v>0</v>
      </c>
      <c r="L12" s="143">
        <f>+Sales!M42</f>
        <v>0</v>
      </c>
      <c r="M12" s="143">
        <f>+Sales!N42</f>
        <v>0</v>
      </c>
      <c r="N12" s="143">
        <f>+Sales!O42</f>
        <v>0</v>
      </c>
      <c r="O12" s="143">
        <f>SUM(C12:N12)</f>
        <v>0</v>
      </c>
    </row>
    <row r="13" spans="1:15" x14ac:dyDescent="0.25">
      <c r="A13" s="76">
        <f>+Sales!A15</f>
        <v>0</v>
      </c>
      <c r="B13" s="25"/>
      <c r="C13" s="143">
        <f>+Sales!D54</f>
        <v>0</v>
      </c>
      <c r="D13" s="143">
        <f>+Sales!E54</f>
        <v>0</v>
      </c>
      <c r="E13" s="143">
        <f>+Sales!F54</f>
        <v>0</v>
      </c>
      <c r="F13" s="143">
        <f>+Sales!G54</f>
        <v>0</v>
      </c>
      <c r="G13" s="143">
        <f>+Sales!H54</f>
        <v>0</v>
      </c>
      <c r="H13" s="143">
        <f>+Sales!I54</f>
        <v>0</v>
      </c>
      <c r="I13" s="143">
        <f>+Sales!J54</f>
        <v>0</v>
      </c>
      <c r="J13" s="143">
        <f>+Sales!K54</f>
        <v>0</v>
      </c>
      <c r="K13" s="143">
        <f>+Sales!L54</f>
        <v>0</v>
      </c>
      <c r="L13" s="143">
        <f>+Sales!M54</f>
        <v>0</v>
      </c>
      <c r="M13" s="143">
        <f>+Sales!N54</f>
        <v>0</v>
      </c>
      <c r="N13" s="143">
        <f>+Sales!O54</f>
        <v>0</v>
      </c>
      <c r="O13" s="143">
        <f>SUM(C13:N13)</f>
        <v>0</v>
      </c>
    </row>
    <row r="14" spans="1:15" x14ac:dyDescent="0.25">
      <c r="A14" s="76">
        <f>+Sales!A16</f>
        <v>0</v>
      </c>
      <c r="B14" s="25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</row>
    <row r="15" spans="1:15" x14ac:dyDescent="0.25">
      <c r="A15" s="76">
        <f>+Sales!A17</f>
        <v>0</v>
      </c>
      <c r="B15" s="25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</row>
    <row r="16" spans="1:15" x14ac:dyDescent="0.25">
      <c r="A16" t="s">
        <v>5</v>
      </c>
      <c r="B16" s="25"/>
      <c r="C16" s="141">
        <f>SUM(C11:C15)</f>
        <v>0</v>
      </c>
      <c r="D16" s="141">
        <f t="shared" ref="D16:L16" si="0">SUM(D11:D15)</f>
        <v>0</v>
      </c>
      <c r="E16" s="141">
        <f t="shared" si="0"/>
        <v>0</v>
      </c>
      <c r="F16" s="141">
        <f t="shared" si="0"/>
        <v>0</v>
      </c>
      <c r="G16" s="141">
        <f t="shared" si="0"/>
        <v>0</v>
      </c>
      <c r="H16" s="141">
        <f t="shared" si="0"/>
        <v>0</v>
      </c>
      <c r="I16" s="141">
        <f t="shared" si="0"/>
        <v>0</v>
      </c>
      <c r="J16" s="141">
        <f t="shared" si="0"/>
        <v>0</v>
      </c>
      <c r="K16" s="141">
        <f t="shared" si="0"/>
        <v>0</v>
      </c>
      <c r="L16" s="141">
        <f t="shared" si="0"/>
        <v>0</v>
      </c>
      <c r="M16" s="141">
        <f>SUM(M11:M15)</f>
        <v>0</v>
      </c>
      <c r="N16" s="141">
        <f>SUM(N11:N15)</f>
        <v>0</v>
      </c>
      <c r="O16" s="142">
        <f>SUM(C16:N16)</f>
        <v>0</v>
      </c>
    </row>
    <row r="17" spans="1:15" x14ac:dyDescent="0.25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x14ac:dyDescent="0.25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 x14ac:dyDescent="0.25">
      <c r="A19" s="2" t="s">
        <v>167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x14ac:dyDescent="0.25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 x14ac:dyDescent="0.25">
      <c r="A21" s="2" t="s">
        <v>168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spans="1:15" x14ac:dyDescent="0.25">
      <c r="A22" s="17" t="s">
        <v>99</v>
      </c>
      <c r="B22" s="25"/>
      <c r="C22" s="25">
        <f>Receipts!C18</f>
        <v>0</v>
      </c>
      <c r="D22" s="25">
        <f>C24</f>
        <v>0</v>
      </c>
      <c r="E22" s="25">
        <f t="shared" ref="E22:L22" si="1">D24</f>
        <v>0</v>
      </c>
      <c r="F22" s="25">
        <f t="shared" si="1"/>
        <v>0</v>
      </c>
      <c r="G22" s="25">
        <f t="shared" si="1"/>
        <v>0</v>
      </c>
      <c r="H22" s="25">
        <f t="shared" si="1"/>
        <v>0</v>
      </c>
      <c r="I22" s="25">
        <f t="shared" si="1"/>
        <v>0</v>
      </c>
      <c r="J22" s="25">
        <f t="shared" si="1"/>
        <v>0</v>
      </c>
      <c r="K22" s="25">
        <f t="shared" si="1"/>
        <v>0</v>
      </c>
      <c r="L22" s="25">
        <f t="shared" si="1"/>
        <v>0</v>
      </c>
      <c r="M22" s="25">
        <f>L24</f>
        <v>0</v>
      </c>
      <c r="N22" s="25">
        <f>M24</f>
        <v>0</v>
      </c>
      <c r="O22" s="25"/>
    </row>
    <row r="23" spans="1:15" x14ac:dyDescent="0.25">
      <c r="A23" s="17" t="s">
        <v>101</v>
      </c>
      <c r="B23" s="25"/>
      <c r="C23" s="25">
        <f>-Receipts!D18</f>
        <v>0</v>
      </c>
      <c r="D23" s="25">
        <f>-Receipts!E18</f>
        <v>0</v>
      </c>
      <c r="E23" s="25">
        <f>-Receipts!F18</f>
        <v>0</v>
      </c>
      <c r="F23" s="25">
        <f>-Receipts!G18</f>
        <v>0</v>
      </c>
      <c r="G23" s="25">
        <f>-Receipts!H18</f>
        <v>0</v>
      </c>
      <c r="H23" s="25">
        <f>-Receipts!I18</f>
        <v>0</v>
      </c>
      <c r="I23" s="25">
        <f>-Receipts!J18</f>
        <v>0</v>
      </c>
      <c r="J23" s="25">
        <f>-Receipts!K18</f>
        <v>0</v>
      </c>
      <c r="K23" s="25">
        <f>-Receipts!L18</f>
        <v>0</v>
      </c>
      <c r="L23" s="25">
        <f>-Receipts!M18</f>
        <v>0</v>
      </c>
      <c r="M23" s="25">
        <f>-Receipts!N18</f>
        <v>0</v>
      </c>
      <c r="N23" s="25">
        <f>-Receipts!O18</f>
        <v>0</v>
      </c>
      <c r="O23" s="25"/>
    </row>
    <row r="24" spans="1:15" x14ac:dyDescent="0.25">
      <c r="A24" s="17" t="s">
        <v>102</v>
      </c>
      <c r="B24" s="25"/>
      <c r="C24" s="27">
        <f>C22+C23</f>
        <v>0</v>
      </c>
      <c r="D24" s="27">
        <f>D22+D23</f>
        <v>0</v>
      </c>
      <c r="E24" s="27">
        <f t="shared" ref="E24:L24" si="2">E22+E23</f>
        <v>0</v>
      </c>
      <c r="F24" s="27">
        <f t="shared" si="2"/>
        <v>0</v>
      </c>
      <c r="G24" s="27">
        <f t="shared" si="2"/>
        <v>0</v>
      </c>
      <c r="H24" s="27">
        <f t="shared" si="2"/>
        <v>0</v>
      </c>
      <c r="I24" s="27">
        <f t="shared" si="2"/>
        <v>0</v>
      </c>
      <c r="J24" s="27">
        <f t="shared" si="2"/>
        <v>0</v>
      </c>
      <c r="K24" s="27">
        <f t="shared" si="2"/>
        <v>0</v>
      </c>
      <c r="L24" s="27">
        <f t="shared" si="2"/>
        <v>0</v>
      </c>
      <c r="M24" s="27">
        <f>M22+M23</f>
        <v>0</v>
      </c>
      <c r="N24" s="27">
        <f>N22+N23</f>
        <v>0</v>
      </c>
      <c r="O24" s="25"/>
    </row>
    <row r="25" spans="1:15" x14ac:dyDescent="0.25">
      <c r="A25" s="17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x14ac:dyDescent="0.25">
      <c r="A26" s="2" t="s">
        <v>169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 x14ac:dyDescent="0.25">
      <c r="A27" s="17" t="s">
        <v>99</v>
      </c>
      <c r="B27" s="25"/>
      <c r="C27" s="25">
        <f>Receipts!C28</f>
        <v>0</v>
      </c>
      <c r="D27" s="25">
        <f>C29</f>
        <v>0</v>
      </c>
      <c r="E27" s="25">
        <f t="shared" ref="E27:L27" si="3">D29</f>
        <v>0</v>
      </c>
      <c r="F27" s="25">
        <f t="shared" si="3"/>
        <v>0</v>
      </c>
      <c r="G27" s="25">
        <f t="shared" si="3"/>
        <v>0</v>
      </c>
      <c r="H27" s="25">
        <f t="shared" si="3"/>
        <v>0</v>
      </c>
      <c r="I27" s="25">
        <f t="shared" si="3"/>
        <v>0</v>
      </c>
      <c r="J27" s="25">
        <f t="shared" si="3"/>
        <v>0</v>
      </c>
      <c r="K27" s="25">
        <f t="shared" si="3"/>
        <v>0</v>
      </c>
      <c r="L27" s="25">
        <f t="shared" si="3"/>
        <v>0</v>
      </c>
      <c r="M27" s="25">
        <f>L29</f>
        <v>0</v>
      </c>
      <c r="N27" s="25">
        <f>M29</f>
        <v>0</v>
      </c>
      <c r="O27" s="25"/>
    </row>
    <row r="28" spans="1:15" x14ac:dyDescent="0.25">
      <c r="A28" s="17" t="s">
        <v>101</v>
      </c>
      <c r="B28" s="25"/>
      <c r="C28" s="25">
        <f>-Receipts!D28</f>
        <v>0</v>
      </c>
      <c r="D28" s="25">
        <v>0</v>
      </c>
      <c r="E28" s="25">
        <f>-Receipts!F28</f>
        <v>0</v>
      </c>
      <c r="F28" s="25">
        <f>-Receipts!G28</f>
        <v>0</v>
      </c>
      <c r="G28" s="25">
        <f>-Receipts!H28</f>
        <v>0</v>
      </c>
      <c r="H28" s="25">
        <f>-Receipts!I28</f>
        <v>0</v>
      </c>
      <c r="I28" s="25">
        <f>-Receipts!J28</f>
        <v>0</v>
      </c>
      <c r="J28" s="25">
        <f>-Receipts!K28</f>
        <v>0</v>
      </c>
      <c r="K28" s="25">
        <f>-Receipts!L28</f>
        <v>0</v>
      </c>
      <c r="L28" s="25">
        <f>-Receipts!M28</f>
        <v>0</v>
      </c>
      <c r="M28" s="25">
        <f>-Receipts!N28</f>
        <v>0</v>
      </c>
      <c r="N28" s="25">
        <f>-Receipts!O28</f>
        <v>0</v>
      </c>
      <c r="O28" s="25"/>
    </row>
    <row r="29" spans="1:15" x14ac:dyDescent="0.25">
      <c r="A29" s="17" t="s">
        <v>102</v>
      </c>
      <c r="B29" s="25"/>
      <c r="C29" s="27">
        <f>C27+C28</f>
        <v>0</v>
      </c>
      <c r="D29" s="27">
        <f>D27+D28</f>
        <v>0</v>
      </c>
      <c r="E29" s="27">
        <f t="shared" ref="E29:L29" si="4">E27+E28</f>
        <v>0</v>
      </c>
      <c r="F29" s="27">
        <f t="shared" si="4"/>
        <v>0</v>
      </c>
      <c r="G29" s="27">
        <f t="shared" si="4"/>
        <v>0</v>
      </c>
      <c r="H29" s="27">
        <f t="shared" si="4"/>
        <v>0</v>
      </c>
      <c r="I29" s="27">
        <f t="shared" si="4"/>
        <v>0</v>
      </c>
      <c r="J29" s="27">
        <f t="shared" si="4"/>
        <v>0</v>
      </c>
      <c r="K29" s="27">
        <f t="shared" si="4"/>
        <v>0</v>
      </c>
      <c r="L29" s="27">
        <f t="shared" si="4"/>
        <v>0</v>
      </c>
      <c r="M29" s="27">
        <f>M27+M28</f>
        <v>0</v>
      </c>
      <c r="N29" s="27">
        <f>N27+N28</f>
        <v>0</v>
      </c>
      <c r="O29" s="25"/>
    </row>
    <row r="30" spans="1:15" x14ac:dyDescent="0.25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5" x14ac:dyDescent="0.25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5" x14ac:dyDescent="0.25">
      <c r="A32" s="2">
        <f>+Sales!A13</f>
        <v>0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5" x14ac:dyDescent="0.25">
      <c r="A33" s="17" t="s">
        <v>99</v>
      </c>
      <c r="B33" s="25"/>
      <c r="C33" s="25">
        <v>0</v>
      </c>
      <c r="D33" s="25">
        <f>C37</f>
        <v>0</v>
      </c>
      <c r="E33" s="25">
        <f>D37</f>
        <v>0</v>
      </c>
      <c r="F33" s="25">
        <f>E37</f>
        <v>0</v>
      </c>
      <c r="G33" s="25">
        <f t="shared" ref="G33:L33" si="5">F37</f>
        <v>0</v>
      </c>
      <c r="H33" s="25">
        <f t="shared" si="5"/>
        <v>0</v>
      </c>
      <c r="I33" s="25">
        <f t="shared" si="5"/>
        <v>0</v>
      </c>
      <c r="J33" s="25">
        <f t="shared" si="5"/>
        <v>0</v>
      </c>
      <c r="K33" s="25">
        <f t="shared" si="5"/>
        <v>0</v>
      </c>
      <c r="L33" s="25">
        <f t="shared" si="5"/>
        <v>0</v>
      </c>
      <c r="M33" s="25">
        <f>L37</f>
        <v>0</v>
      </c>
      <c r="N33" s="25">
        <f>M37</f>
        <v>0</v>
      </c>
      <c r="O33" s="25"/>
    </row>
    <row r="34" spans="1:15" x14ac:dyDescent="0.25">
      <c r="A34" s="17" t="s">
        <v>28</v>
      </c>
      <c r="B34" s="25"/>
      <c r="C34" s="25">
        <f>C11</f>
        <v>0</v>
      </c>
      <c r="D34" s="25">
        <f t="shared" ref="D34:L34" si="6">D11</f>
        <v>0</v>
      </c>
      <c r="E34" s="25">
        <f t="shared" si="6"/>
        <v>0</v>
      </c>
      <c r="F34" s="25">
        <f t="shared" si="6"/>
        <v>0</v>
      </c>
      <c r="G34" s="25">
        <f t="shared" si="6"/>
        <v>0</v>
      </c>
      <c r="H34" s="25">
        <f t="shared" si="6"/>
        <v>0</v>
      </c>
      <c r="I34" s="25">
        <f t="shared" si="6"/>
        <v>0</v>
      </c>
      <c r="J34" s="25">
        <f t="shared" si="6"/>
        <v>0</v>
      </c>
      <c r="K34" s="25">
        <f t="shared" si="6"/>
        <v>0</v>
      </c>
      <c r="L34" s="25">
        <f t="shared" si="6"/>
        <v>0</v>
      </c>
      <c r="M34" s="25">
        <f>M11</f>
        <v>0</v>
      </c>
      <c r="N34" s="25">
        <f>N11</f>
        <v>0</v>
      </c>
      <c r="O34" s="25"/>
    </row>
    <row r="35" spans="1:15" x14ac:dyDescent="0.25">
      <c r="A35" s="17" t="s">
        <v>100</v>
      </c>
      <c r="B35" s="25"/>
      <c r="C35" s="25">
        <f>ROUND(C34*Receipts!$C$31,0)</f>
        <v>0</v>
      </c>
      <c r="D35" s="25">
        <f>ROUND(D34*Receipts!$C$31,0)</f>
        <v>0</v>
      </c>
      <c r="E35" s="25">
        <f>ROUND(E34*Receipts!$C$31,0)</f>
        <v>0</v>
      </c>
      <c r="F35" s="25">
        <f>ROUND(F34*Receipts!$C$31,0)</f>
        <v>0</v>
      </c>
      <c r="G35" s="25">
        <f>ROUND(G34*Receipts!$C$31,0)</f>
        <v>0</v>
      </c>
      <c r="H35" s="25">
        <f>ROUND(H34*Receipts!$C$31,0)</f>
        <v>0</v>
      </c>
      <c r="I35" s="25">
        <f>ROUND(I34*Receipts!$C$31,0)</f>
        <v>0</v>
      </c>
      <c r="J35" s="25">
        <f>ROUND(J34*Receipts!$C$31,0)</f>
        <v>0</v>
      </c>
      <c r="K35" s="25">
        <f>ROUND(K34*Receipts!$C$31,0)</f>
        <v>0</v>
      </c>
      <c r="L35" s="25">
        <f>ROUND(L34*Receipts!$C$31,0)</f>
        <v>0</v>
      </c>
      <c r="M35" s="25">
        <f>ROUND(M34*Receipts!$C$31,0)</f>
        <v>0</v>
      </c>
      <c r="N35" s="25">
        <f>ROUND(N34*Receipts!$C$31,0)</f>
        <v>0</v>
      </c>
      <c r="O35" s="25"/>
    </row>
    <row r="36" spans="1:15" x14ac:dyDescent="0.25">
      <c r="A36" s="17" t="s">
        <v>101</v>
      </c>
      <c r="B36" s="25"/>
      <c r="C36" s="25">
        <f>-(C34+C35)*Receipts!$C$40</f>
        <v>0</v>
      </c>
      <c r="D36" s="25">
        <f>-(D34+D35)*Receipts!$C$40-(C34+C35)*Receipts!$D$40</f>
        <v>0</v>
      </c>
      <c r="E36" s="25">
        <f>-(E34+E35)*Receipts!$C$40-(D34+D35)*Receipts!$D$40-(C34+C35)*Receipts!$E$40</f>
        <v>0</v>
      </c>
      <c r="F36" s="25">
        <f>-(F34+F35)*Receipts!$C$40-(E34+E35)*Receipts!$D$40-(D34+D35)*Receipts!$E$40-(C34+C35)*Receipts!$F$40</f>
        <v>0</v>
      </c>
      <c r="G36" s="25">
        <f>-(G34+G35)*Receipts!$C$40-(F34+F35)*Receipts!$D$40-(E34+E35)*Receipts!$E$40-(D34+D35)*Receipts!$F$40</f>
        <v>0</v>
      </c>
      <c r="H36" s="25">
        <f>-(H34+H35)*Receipts!$C$40-(G34+G35)*Receipts!$D$40-(F34+F35)*Receipts!$E$40-(E34+E35)*Receipts!$F$40</f>
        <v>0</v>
      </c>
      <c r="I36" s="25">
        <f>-(I34+I35)*Receipts!$C$40-(H34+H35)*Receipts!$D$40-(G34+G35)*Receipts!$E$40-(F34+F35)*Receipts!$F$40</f>
        <v>0</v>
      </c>
      <c r="J36" s="25">
        <f>-(J34+J35)*Receipts!$C$40-(I34+I35)*Receipts!$D$40-(H34+H35)*Receipts!$E$40-(G34+G35)*Receipts!$F$40</f>
        <v>0</v>
      </c>
      <c r="K36" s="25">
        <f>-(K34+K35)*Receipts!$C$40-(J34+J35)*Receipts!$D$40-(I34+I35)*Receipts!$E$40-(H34+H35)*Receipts!$F$40</f>
        <v>0</v>
      </c>
      <c r="L36" s="25">
        <f>-(L34+L35)*Receipts!$C$40-(K34+K35)*Receipts!$D$40-(J34+J35)*Receipts!$E$40-(I34+I35)*Receipts!$F$40</f>
        <v>0</v>
      </c>
      <c r="M36" s="25">
        <f>-(M34+M35)*Receipts!$C$40-(L34+L35)*Receipts!$D$40-(K34+K35)*Receipts!$E$40-(J34+J35)*Receipts!$F$40</f>
        <v>0</v>
      </c>
      <c r="N36" s="25">
        <f>-(N34+N35)*Receipts!$C$40-(M34+M35)*Receipts!$D$40-(L34+L35)*Receipts!$E$40-(K34+K35)*Receipts!$F$40</f>
        <v>0</v>
      </c>
      <c r="O36" s="25"/>
    </row>
    <row r="37" spans="1:15" x14ac:dyDescent="0.25">
      <c r="A37" s="17" t="s">
        <v>102</v>
      </c>
      <c r="B37" s="25"/>
      <c r="C37" s="27">
        <f>SUM(C33:C36)</f>
        <v>0</v>
      </c>
      <c r="D37" s="27">
        <f>SUM(D33:D36)</f>
        <v>0</v>
      </c>
      <c r="E37" s="27">
        <f>SUM(E33:E36)</f>
        <v>0</v>
      </c>
      <c r="F37" s="27">
        <f t="shared" ref="F37:L37" si="7">SUM(F33:F36)</f>
        <v>0</v>
      </c>
      <c r="G37" s="27">
        <f t="shared" si="7"/>
        <v>0</v>
      </c>
      <c r="H37" s="27">
        <f t="shared" si="7"/>
        <v>0</v>
      </c>
      <c r="I37" s="27">
        <f t="shared" si="7"/>
        <v>0</v>
      </c>
      <c r="J37" s="27">
        <f t="shared" si="7"/>
        <v>0</v>
      </c>
      <c r="K37" s="27">
        <f t="shared" si="7"/>
        <v>0</v>
      </c>
      <c r="L37" s="27">
        <f t="shared" si="7"/>
        <v>0</v>
      </c>
      <c r="M37" s="27">
        <f>SUM(M33:M36)</f>
        <v>0</v>
      </c>
      <c r="N37" s="27">
        <f>SUM(N33:N36)</f>
        <v>0</v>
      </c>
      <c r="O37" s="25"/>
    </row>
    <row r="38" spans="1:15" x14ac:dyDescent="0.25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</row>
    <row r="39" spans="1:15" x14ac:dyDescent="0.25">
      <c r="A39" s="2">
        <f>+Sales!A34</f>
        <v>0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</row>
    <row r="40" spans="1:15" x14ac:dyDescent="0.25">
      <c r="A40" s="17" t="s">
        <v>99</v>
      </c>
      <c r="B40" s="25"/>
      <c r="C40" s="25">
        <v>0</v>
      </c>
      <c r="D40" s="25">
        <f>C44</f>
        <v>0</v>
      </c>
      <c r="E40" s="25">
        <f>D44</f>
        <v>0</v>
      </c>
      <c r="F40" s="25">
        <f>E44</f>
        <v>0</v>
      </c>
      <c r="G40" s="25">
        <f t="shared" ref="G40:L40" si="8">F44</f>
        <v>0</v>
      </c>
      <c r="H40" s="25">
        <f t="shared" si="8"/>
        <v>0</v>
      </c>
      <c r="I40" s="25">
        <f t="shared" si="8"/>
        <v>0</v>
      </c>
      <c r="J40" s="25">
        <f t="shared" si="8"/>
        <v>0</v>
      </c>
      <c r="K40" s="25">
        <f t="shared" si="8"/>
        <v>0</v>
      </c>
      <c r="L40" s="25">
        <f t="shared" si="8"/>
        <v>0</v>
      </c>
      <c r="M40" s="25">
        <f>L44</f>
        <v>0</v>
      </c>
      <c r="N40" s="25">
        <f>M44</f>
        <v>0</v>
      </c>
      <c r="O40" s="25"/>
    </row>
    <row r="41" spans="1:15" x14ac:dyDescent="0.25">
      <c r="A41" s="17" t="s">
        <v>28</v>
      </c>
      <c r="B41" s="25"/>
      <c r="C41" s="25">
        <f>C12</f>
        <v>0</v>
      </c>
      <c r="D41" s="25">
        <f t="shared" ref="D41:L41" si="9">D12</f>
        <v>0</v>
      </c>
      <c r="E41" s="25">
        <f t="shared" si="9"/>
        <v>0</v>
      </c>
      <c r="F41" s="25">
        <f t="shared" si="9"/>
        <v>0</v>
      </c>
      <c r="G41" s="25">
        <f t="shared" si="9"/>
        <v>0</v>
      </c>
      <c r="H41" s="25">
        <f t="shared" si="9"/>
        <v>0</v>
      </c>
      <c r="I41" s="25">
        <f t="shared" si="9"/>
        <v>0</v>
      </c>
      <c r="J41" s="25">
        <f t="shared" si="9"/>
        <v>0</v>
      </c>
      <c r="K41" s="25">
        <f t="shared" si="9"/>
        <v>0</v>
      </c>
      <c r="L41" s="25">
        <f t="shared" si="9"/>
        <v>0</v>
      </c>
      <c r="M41" s="25">
        <f>M12</f>
        <v>0</v>
      </c>
      <c r="N41" s="25">
        <f>N12</f>
        <v>0</v>
      </c>
      <c r="O41" s="25"/>
    </row>
    <row r="42" spans="1:15" x14ac:dyDescent="0.25">
      <c r="A42" s="17" t="s">
        <v>100</v>
      </c>
      <c r="B42" s="25"/>
      <c r="C42" s="25">
        <f>ROUND(C41*Receipts!$C$32,0)</f>
        <v>0</v>
      </c>
      <c r="D42" s="25">
        <f>ROUND(D41*Receipts!$C$32,0)</f>
        <v>0</v>
      </c>
      <c r="E42" s="25">
        <f>ROUND(E41*Receipts!$C$32,0)</f>
        <v>0</v>
      </c>
      <c r="F42" s="25">
        <f>ROUND(F41*Receipts!$C$32,0)</f>
        <v>0</v>
      </c>
      <c r="G42" s="25">
        <f>ROUND(G41*Receipts!$C$32,0)</f>
        <v>0</v>
      </c>
      <c r="H42" s="25">
        <f>ROUND(H41*Receipts!$C$32,0)</f>
        <v>0</v>
      </c>
      <c r="I42" s="25">
        <f>ROUND(I41*Receipts!$C$32,0)</f>
        <v>0</v>
      </c>
      <c r="J42" s="25">
        <f>ROUND(J41*Receipts!$C$32,0)</f>
        <v>0</v>
      </c>
      <c r="K42" s="25">
        <f>ROUND(K41*Receipts!$C$32,0)</f>
        <v>0</v>
      </c>
      <c r="L42" s="25">
        <f>ROUND(L41*Receipts!$C$32,0)</f>
        <v>0</v>
      </c>
      <c r="M42" s="25">
        <f>ROUND(M41*Receipts!$C$32,0)</f>
        <v>0</v>
      </c>
      <c r="N42" s="25">
        <f>ROUND(N41*Receipts!$C$32,0)</f>
        <v>0</v>
      </c>
      <c r="O42" s="25"/>
    </row>
    <row r="43" spans="1:15" x14ac:dyDescent="0.25">
      <c r="A43" s="17" t="s">
        <v>101</v>
      </c>
      <c r="B43" s="25"/>
      <c r="C43" s="25">
        <f>-(C41+C42)*Receipts!$C$41</f>
        <v>0</v>
      </c>
      <c r="D43" s="25">
        <f>-(D41+D42)*Receipts!$C$41-(C41+C42)*Receipts!$D$41</f>
        <v>0</v>
      </c>
      <c r="E43" s="25">
        <f>-(E41+E42)*Receipts!$C$41-(D41+D42)*Receipts!$D$41-(C41+C42)*Receipts!$E$41</f>
        <v>0</v>
      </c>
      <c r="F43" s="25">
        <f>-(F41+F42)*Receipts!$C$41-(E41+E42)*Receipts!$D$41-(D41+D42)*Receipts!$E$41-(C41+C42)*Receipts!$F$41</f>
        <v>0</v>
      </c>
      <c r="G43" s="25">
        <f>-(G41+G42)*Receipts!$C$41-(F41+F42)*Receipts!$D$41-(E41+E42)*Receipts!$E$41-(D41+D42)*Receipts!$F$41</f>
        <v>0</v>
      </c>
      <c r="H43" s="25">
        <f>-(H41+H42)*Receipts!$C$41-(G41+G42)*Receipts!$D$41-(F41+F42)*Receipts!$E$41-(E41+E42)*Receipts!$F$41</f>
        <v>0</v>
      </c>
      <c r="I43" s="25">
        <f>-(I41+I42)*Receipts!$C$41-(H41+H42)*Receipts!$D$41-(G41+G42)*Receipts!$E$41-(F41+F42)*Receipts!$F$41</f>
        <v>0</v>
      </c>
      <c r="J43" s="25">
        <f>-(J41+J42)*Receipts!$C$41-(I41+I42)*Receipts!$D$41-(H41+H42)*Receipts!$E$41-(G41+G42)*Receipts!$F$41</f>
        <v>0</v>
      </c>
      <c r="K43" s="25">
        <f>-(K41+K42)*Receipts!$C$41-(J41+J42)*Receipts!$D$41-(I41+I42)*Receipts!$E$41-(H41+H42)*Receipts!$F$41</f>
        <v>0</v>
      </c>
      <c r="L43" s="25">
        <f>-(L41+L42)*Receipts!$C$41-(K41+K42)*Receipts!$D$41-(J41+J42)*Receipts!$E$41-(I41+I42)*Receipts!$F$41</f>
        <v>0</v>
      </c>
      <c r="M43" s="25">
        <f>-(M41+M42)*Receipts!$C$41-(L41+L42)*Receipts!$D$41-(K41+K42)*Receipts!$E$41-(J41+J42)*Receipts!$F$41</f>
        <v>0</v>
      </c>
      <c r="N43" s="25">
        <f>-(N41+N42)*Receipts!$C$41-(M41+M42)*Receipts!$D$41-(L41+L42)*Receipts!$E$41-(K41+K42)*Receipts!$F$41</f>
        <v>0</v>
      </c>
      <c r="O43" s="25"/>
    </row>
    <row r="44" spans="1:15" x14ac:dyDescent="0.25">
      <c r="A44" s="17" t="s">
        <v>102</v>
      </c>
      <c r="B44" s="25"/>
      <c r="C44" s="27">
        <f t="shared" ref="C44:L44" si="10">SUM(C40:C43)</f>
        <v>0</v>
      </c>
      <c r="D44" s="27">
        <f t="shared" si="10"/>
        <v>0</v>
      </c>
      <c r="E44" s="27">
        <f t="shared" si="10"/>
        <v>0</v>
      </c>
      <c r="F44" s="27">
        <f t="shared" si="10"/>
        <v>0</v>
      </c>
      <c r="G44" s="27">
        <f t="shared" si="10"/>
        <v>0</v>
      </c>
      <c r="H44" s="27">
        <f t="shared" si="10"/>
        <v>0</v>
      </c>
      <c r="I44" s="27">
        <f t="shared" si="10"/>
        <v>0</v>
      </c>
      <c r="J44" s="27">
        <f t="shared" si="10"/>
        <v>0</v>
      </c>
      <c r="K44" s="27">
        <f t="shared" si="10"/>
        <v>0</v>
      </c>
      <c r="L44" s="27">
        <f t="shared" si="10"/>
        <v>0</v>
      </c>
      <c r="M44" s="27">
        <f>SUM(M40:M43)</f>
        <v>0</v>
      </c>
      <c r="N44" s="27">
        <f>SUM(N40:N43)</f>
        <v>0</v>
      </c>
      <c r="O44" s="25"/>
    </row>
    <row r="45" spans="1:15" x14ac:dyDescent="0.25">
      <c r="A45" s="17"/>
      <c r="B45" s="2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25"/>
    </row>
    <row r="46" spans="1:15" x14ac:dyDescent="0.25">
      <c r="A46" s="2">
        <f>+Sales!A45</f>
        <v>0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</row>
    <row r="47" spans="1:15" x14ac:dyDescent="0.25">
      <c r="A47" s="17" t="s">
        <v>99</v>
      </c>
      <c r="B47" s="25"/>
      <c r="C47" s="25">
        <v>0</v>
      </c>
      <c r="D47" s="25">
        <f>C51</f>
        <v>0</v>
      </c>
      <c r="E47" s="25">
        <f>D51</f>
        <v>0</v>
      </c>
      <c r="F47" s="25">
        <f>E51</f>
        <v>0</v>
      </c>
      <c r="G47" s="25">
        <f t="shared" ref="G47:L47" si="11">F51</f>
        <v>0</v>
      </c>
      <c r="H47" s="25">
        <f t="shared" si="11"/>
        <v>0</v>
      </c>
      <c r="I47" s="25">
        <f t="shared" si="11"/>
        <v>0</v>
      </c>
      <c r="J47" s="25">
        <f t="shared" si="11"/>
        <v>0</v>
      </c>
      <c r="K47" s="25">
        <f t="shared" si="11"/>
        <v>0</v>
      </c>
      <c r="L47" s="25">
        <f t="shared" si="11"/>
        <v>0</v>
      </c>
      <c r="M47" s="25">
        <f>L51</f>
        <v>0</v>
      </c>
      <c r="N47" s="25">
        <f>M51</f>
        <v>0</v>
      </c>
      <c r="O47" s="25"/>
    </row>
    <row r="48" spans="1:15" x14ac:dyDescent="0.25">
      <c r="A48" s="17" t="s">
        <v>28</v>
      </c>
      <c r="B48" s="25"/>
      <c r="C48" s="25">
        <f>C13</f>
        <v>0</v>
      </c>
      <c r="D48" s="25">
        <f t="shared" ref="D48:L48" si="12">D13</f>
        <v>0</v>
      </c>
      <c r="E48" s="25">
        <f t="shared" si="12"/>
        <v>0</v>
      </c>
      <c r="F48" s="25">
        <f t="shared" si="12"/>
        <v>0</v>
      </c>
      <c r="G48" s="25">
        <f t="shared" si="12"/>
        <v>0</v>
      </c>
      <c r="H48" s="25">
        <f t="shared" si="12"/>
        <v>0</v>
      </c>
      <c r="I48" s="25">
        <f t="shared" si="12"/>
        <v>0</v>
      </c>
      <c r="J48" s="25">
        <f t="shared" si="12"/>
        <v>0</v>
      </c>
      <c r="K48" s="25">
        <f t="shared" si="12"/>
        <v>0</v>
      </c>
      <c r="L48" s="25">
        <f t="shared" si="12"/>
        <v>0</v>
      </c>
      <c r="M48" s="25">
        <f>M13</f>
        <v>0</v>
      </c>
      <c r="N48" s="25">
        <f>N13</f>
        <v>0</v>
      </c>
      <c r="O48" s="25"/>
    </row>
    <row r="49" spans="1:15" x14ac:dyDescent="0.25">
      <c r="A49" s="17" t="s">
        <v>100</v>
      </c>
      <c r="B49" s="25"/>
      <c r="C49" s="25">
        <f>ROUND(C48*Receipts!$C$33,0)</f>
        <v>0</v>
      </c>
      <c r="D49" s="25">
        <f>ROUND(D48*Receipts!$C$33,0)</f>
        <v>0</v>
      </c>
      <c r="E49" s="25">
        <f>ROUND(E48*Receipts!$C$33,0)</f>
        <v>0</v>
      </c>
      <c r="F49" s="25">
        <f>ROUND(F48*Receipts!$C$33,0)</f>
        <v>0</v>
      </c>
      <c r="G49" s="25">
        <f>ROUND(G48*Receipts!$C$33,0)</f>
        <v>0</v>
      </c>
      <c r="H49" s="25">
        <f>ROUND(H48*Receipts!$C$33,0)</f>
        <v>0</v>
      </c>
      <c r="I49" s="25">
        <f>ROUND(I48*Receipts!$C$33,0)</f>
        <v>0</v>
      </c>
      <c r="J49" s="25">
        <f>ROUND(J48*Receipts!$C$33,0)</f>
        <v>0</v>
      </c>
      <c r="K49" s="25">
        <f>ROUND(K48*Receipts!$C$33,0)</f>
        <v>0</v>
      </c>
      <c r="L49" s="25">
        <f>ROUND(L48*Receipts!$C$33,0)</f>
        <v>0</v>
      </c>
      <c r="M49" s="25">
        <f>ROUND(M48*Receipts!$C$33,0)</f>
        <v>0</v>
      </c>
      <c r="N49" s="25">
        <f>ROUND(N48*Receipts!$C$33,0)</f>
        <v>0</v>
      </c>
      <c r="O49" s="25"/>
    </row>
    <row r="50" spans="1:15" x14ac:dyDescent="0.25">
      <c r="A50" s="17" t="s">
        <v>101</v>
      </c>
      <c r="B50" s="25"/>
      <c r="C50" s="25">
        <f>-(C48+C49)*Receipts!$C$42</f>
        <v>0</v>
      </c>
      <c r="D50" s="25">
        <f>-(D48+D49)*Receipts!$C$42-(C48+C49)*Receipts!$D$42</f>
        <v>0</v>
      </c>
      <c r="E50" s="25">
        <f>-(E48+E49)*Receipts!$C$42-(D48+D49)*Receipts!$D$42-(C48+C49)*Receipts!$E$42</f>
        <v>0</v>
      </c>
      <c r="F50" s="25">
        <f>-(F48+F49)*Receipts!$C$42-(E48+E49)*Receipts!$D$42-(D48+D49)*Receipts!$E$42-(C48+C49)*Receipts!$F$42</f>
        <v>0</v>
      </c>
      <c r="G50" s="25">
        <f>-(G48+G49)*Receipts!$C$42-(F48+F49)*Receipts!$D$42-(E48+E49)*Receipts!$E$42-(D48+D49)*Receipts!$F$42</f>
        <v>0</v>
      </c>
      <c r="H50" s="25">
        <f>-(H48+H49)*Receipts!$C$42-(G48+G49)*Receipts!$D$42-(F48+F49)*Receipts!$E$42-(E48+E49)*Receipts!$F$42</f>
        <v>0</v>
      </c>
      <c r="I50" s="25">
        <f>-(I48+I49)*Receipts!$C$42-(H48+H49)*Receipts!$D$42-(G48+G49)*Receipts!$E$42-(F48+F49)*Receipts!$F$42</f>
        <v>0</v>
      </c>
      <c r="J50" s="25">
        <f>-(J48+J49)*Receipts!$C$42-(I48+I49)*Receipts!$D$42-(H48+H49)*Receipts!$E$42-(G48+G49)*Receipts!$F$42</f>
        <v>0</v>
      </c>
      <c r="K50" s="25">
        <f>-(K48+K49)*Receipts!$C$42-(J48+J49)*Receipts!$D$42-(I48+I49)*Receipts!$E$42-(H48+H49)*Receipts!$F$42</f>
        <v>0</v>
      </c>
      <c r="L50" s="25">
        <f>-(L48+L49)*Receipts!$C$42-(K48+K49)*Receipts!$D$42-(J48+J49)*Receipts!$E$42-(I48+I49)*Receipts!$F$42</f>
        <v>0</v>
      </c>
      <c r="M50" s="25">
        <f>-(M48+M49)*Receipts!$C$42-(L48+L49)*Receipts!$D$42-(K48+K49)*Receipts!$E$42-(J48+J49)*Receipts!$F$42</f>
        <v>0</v>
      </c>
      <c r="N50" s="25">
        <f>-(N48+N49)*Receipts!$C$42-(M48+M49)*Receipts!$D$42-(L48+L49)*Receipts!$E$42-(K48+K49)*Receipts!$F$42</f>
        <v>0</v>
      </c>
      <c r="O50" s="25"/>
    </row>
    <row r="51" spans="1:15" x14ac:dyDescent="0.25">
      <c r="A51" s="17" t="s">
        <v>102</v>
      </c>
      <c r="B51" s="25"/>
      <c r="C51" s="27">
        <f t="shared" ref="C51:L51" si="13">SUM(C47:C50)</f>
        <v>0</v>
      </c>
      <c r="D51" s="27">
        <f t="shared" si="13"/>
        <v>0</v>
      </c>
      <c r="E51" s="27">
        <f t="shared" si="13"/>
        <v>0</v>
      </c>
      <c r="F51" s="27">
        <f t="shared" si="13"/>
        <v>0</v>
      </c>
      <c r="G51" s="27">
        <f t="shared" si="13"/>
        <v>0</v>
      </c>
      <c r="H51" s="27">
        <f t="shared" si="13"/>
        <v>0</v>
      </c>
      <c r="I51" s="27">
        <f t="shared" si="13"/>
        <v>0</v>
      </c>
      <c r="J51" s="27">
        <f t="shared" si="13"/>
        <v>0</v>
      </c>
      <c r="K51" s="27">
        <f t="shared" si="13"/>
        <v>0</v>
      </c>
      <c r="L51" s="27">
        <f t="shared" si="13"/>
        <v>0</v>
      </c>
      <c r="M51" s="27">
        <f>SUM(M47:M50)</f>
        <v>0</v>
      </c>
      <c r="N51" s="27">
        <f>SUM(N47:N50)</f>
        <v>0</v>
      </c>
      <c r="O51" s="25"/>
    </row>
    <row r="52" spans="1:15" x14ac:dyDescent="0.2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4" spans="1:15" x14ac:dyDescent="0.25">
      <c r="A54" s="2" t="s">
        <v>103</v>
      </c>
    </row>
    <row r="55" spans="1:15" x14ac:dyDescent="0.25">
      <c r="A55" t="s">
        <v>104</v>
      </c>
      <c r="C55" s="25">
        <f>-C23-C36-C43-C50</f>
        <v>0</v>
      </c>
      <c r="D55" s="25">
        <f t="shared" ref="D55:N55" si="14">-D23-D36-D43-D50</f>
        <v>0</v>
      </c>
      <c r="E55" s="25">
        <f t="shared" si="14"/>
        <v>0</v>
      </c>
      <c r="F55" s="25">
        <f t="shared" si="14"/>
        <v>0</v>
      </c>
      <c r="G55" s="25">
        <f t="shared" si="14"/>
        <v>0</v>
      </c>
      <c r="H55" s="25">
        <f t="shared" si="14"/>
        <v>0</v>
      </c>
      <c r="I55" s="25">
        <f t="shared" si="14"/>
        <v>0</v>
      </c>
      <c r="J55" s="25">
        <f t="shared" si="14"/>
        <v>0</v>
      </c>
      <c r="K55" s="25">
        <f t="shared" si="14"/>
        <v>0</v>
      </c>
      <c r="L55" s="25">
        <f t="shared" si="14"/>
        <v>0</v>
      </c>
      <c r="M55" s="25">
        <f t="shared" si="14"/>
        <v>0</v>
      </c>
      <c r="N55" s="25">
        <f t="shared" si="14"/>
        <v>0</v>
      </c>
    </row>
    <row r="56" spans="1:15" x14ac:dyDescent="0.25">
      <c r="A56" t="s">
        <v>170</v>
      </c>
      <c r="C56" s="25">
        <f>-C28</f>
        <v>0</v>
      </c>
      <c r="D56" s="25">
        <f t="shared" ref="D56:L56" si="15">-D28</f>
        <v>0</v>
      </c>
      <c r="E56" s="25">
        <f t="shared" si="15"/>
        <v>0</v>
      </c>
      <c r="F56" s="25">
        <f t="shared" si="15"/>
        <v>0</v>
      </c>
      <c r="G56" s="25">
        <f t="shared" si="15"/>
        <v>0</v>
      </c>
      <c r="H56" s="25">
        <f t="shared" si="15"/>
        <v>0</v>
      </c>
      <c r="I56" s="25">
        <f t="shared" si="15"/>
        <v>0</v>
      </c>
      <c r="J56" s="25">
        <f t="shared" si="15"/>
        <v>0</v>
      </c>
      <c r="K56" s="25">
        <f t="shared" si="15"/>
        <v>0</v>
      </c>
      <c r="L56" s="25">
        <f t="shared" si="15"/>
        <v>0</v>
      </c>
      <c r="M56" s="25">
        <f>-M28</f>
        <v>0</v>
      </c>
      <c r="N56" s="25">
        <f>-N28</f>
        <v>0</v>
      </c>
    </row>
    <row r="57" spans="1:15" x14ac:dyDescent="0.25">
      <c r="C57" s="27">
        <f t="shared" ref="C57:N57" si="16">SUM(C55:C56)</f>
        <v>0</v>
      </c>
      <c r="D57" s="27">
        <f t="shared" si="16"/>
        <v>0</v>
      </c>
      <c r="E57" s="27">
        <f t="shared" si="16"/>
        <v>0</v>
      </c>
      <c r="F57" s="27">
        <f t="shared" si="16"/>
        <v>0</v>
      </c>
      <c r="G57" s="27">
        <f t="shared" si="16"/>
        <v>0</v>
      </c>
      <c r="H57" s="27">
        <f t="shared" si="16"/>
        <v>0</v>
      </c>
      <c r="I57" s="27">
        <f t="shared" si="16"/>
        <v>0</v>
      </c>
      <c r="J57" s="27">
        <f t="shared" si="16"/>
        <v>0</v>
      </c>
      <c r="K57" s="27">
        <f t="shared" si="16"/>
        <v>0</v>
      </c>
      <c r="L57" s="27">
        <f t="shared" si="16"/>
        <v>0</v>
      </c>
      <c r="M57" s="27">
        <f t="shared" si="16"/>
        <v>0</v>
      </c>
      <c r="N57" s="27">
        <f t="shared" si="16"/>
        <v>0</v>
      </c>
    </row>
    <row r="59" spans="1:15" x14ac:dyDescent="0.25">
      <c r="A59" s="2" t="s">
        <v>105</v>
      </c>
      <c r="C59" s="27">
        <f>C49+C42+C35</f>
        <v>0</v>
      </c>
      <c r="D59" s="27">
        <f t="shared" ref="D59:N59" si="17">D49+D42+D35</f>
        <v>0</v>
      </c>
      <c r="E59" s="27">
        <f t="shared" si="17"/>
        <v>0</v>
      </c>
      <c r="F59" s="27">
        <f t="shared" si="17"/>
        <v>0</v>
      </c>
      <c r="G59" s="27">
        <f t="shared" si="17"/>
        <v>0</v>
      </c>
      <c r="H59" s="27">
        <f t="shared" si="17"/>
        <v>0</v>
      </c>
      <c r="I59" s="27">
        <f t="shared" si="17"/>
        <v>0</v>
      </c>
      <c r="J59" s="27">
        <f t="shared" si="17"/>
        <v>0</v>
      </c>
      <c r="K59" s="27">
        <f t="shared" si="17"/>
        <v>0</v>
      </c>
      <c r="L59" s="27">
        <f t="shared" si="17"/>
        <v>0</v>
      </c>
      <c r="M59" s="27">
        <f t="shared" si="17"/>
        <v>0</v>
      </c>
      <c r="N59" s="27">
        <f t="shared" si="17"/>
        <v>0</v>
      </c>
    </row>
    <row r="61" spans="1:15" x14ac:dyDescent="0.25">
      <c r="A61" s="2" t="s">
        <v>106</v>
      </c>
      <c r="C61" s="27">
        <f>C24+C29+C37+C44+C51</f>
        <v>0</v>
      </c>
      <c r="D61" s="27">
        <f t="shared" ref="D61:N61" si="18">D24+D29+D37+D44+D51</f>
        <v>0</v>
      </c>
      <c r="E61" s="27">
        <f t="shared" si="18"/>
        <v>0</v>
      </c>
      <c r="F61" s="27">
        <f t="shared" si="18"/>
        <v>0</v>
      </c>
      <c r="G61" s="27">
        <f t="shared" si="18"/>
        <v>0</v>
      </c>
      <c r="H61" s="27">
        <f t="shared" si="18"/>
        <v>0</v>
      </c>
      <c r="I61" s="27">
        <f t="shared" si="18"/>
        <v>0</v>
      </c>
      <c r="J61" s="27">
        <f t="shared" si="18"/>
        <v>0</v>
      </c>
      <c r="K61" s="27">
        <f t="shared" si="18"/>
        <v>0</v>
      </c>
      <c r="L61" s="27">
        <f t="shared" si="18"/>
        <v>0</v>
      </c>
      <c r="M61" s="27">
        <f t="shared" si="18"/>
        <v>0</v>
      </c>
      <c r="N61" s="27">
        <f t="shared" si="18"/>
        <v>0</v>
      </c>
    </row>
    <row r="63" spans="1:15" x14ac:dyDescent="0.25">
      <c r="A63" s="46" t="s">
        <v>107</v>
      </c>
      <c r="C63" s="47">
        <f>Receipts!C18+Receipts!C28+C16+C59-C57-C61</f>
        <v>0</v>
      </c>
      <c r="D63" s="47">
        <f>Receipts!D18+Receipts!D28+D16+D59-D57-D61</f>
        <v>0</v>
      </c>
      <c r="E63" s="47">
        <f>Receipts!E18+Receipts!E28+E16+E59-E57-E61</f>
        <v>0</v>
      </c>
      <c r="F63" s="47">
        <f>Receipts!F18+Receipts!F28+F16+F59-F57-F61</f>
        <v>0</v>
      </c>
      <c r="G63" s="47">
        <f>Receipts!G18+Receipts!G28+G16+G59-G57-G61</f>
        <v>0</v>
      </c>
      <c r="H63" s="47">
        <f>Receipts!H18+Receipts!H28+H16+H59-H57-H61</f>
        <v>0</v>
      </c>
      <c r="I63" s="47">
        <f>Receipts!I18+Receipts!I28+I16+I59-I57-I61</f>
        <v>0</v>
      </c>
      <c r="J63" s="47">
        <f>Receipts!J18+Receipts!J28+J16+J59-J57-J61</f>
        <v>0</v>
      </c>
      <c r="K63" s="47">
        <f>Receipts!K18+Receipts!K28+K16+K59-K57-K61</f>
        <v>0</v>
      </c>
      <c r="L63" s="47">
        <f>Receipts!L18+Receipts!L28+L16+L59-L57-L61</f>
        <v>0</v>
      </c>
      <c r="M63" s="47">
        <f>Receipts!M18+Receipts!M28+M16+M59-M57-M61</f>
        <v>0</v>
      </c>
      <c r="N63" s="47">
        <f>Receipts!N18+Receipts!N28+N16+N59-N57-N61</f>
        <v>0</v>
      </c>
    </row>
  </sheetData>
  <phoneticPr fontId="4" type="noConversion"/>
  <pageMargins left="0.75" right="0.75" top="0.74" bottom="0.74" header="0.5" footer="0.5"/>
  <pageSetup paperSize="9" scale="43" orientation="landscape" r:id="rId1"/>
  <headerFooter alignWithMargins="0">
    <oddFooter>&amp;L&amp;D&amp;RPage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7</vt:i4>
      </vt:variant>
    </vt:vector>
  </HeadingPairs>
  <TitlesOfParts>
    <vt:vector size="22" baseType="lpstr">
      <vt:lpstr>Front</vt:lpstr>
      <vt:lpstr>Actuals</vt:lpstr>
      <vt:lpstr>Sales</vt:lpstr>
      <vt:lpstr>Receipts</vt:lpstr>
      <vt:lpstr>Staff</vt:lpstr>
      <vt:lpstr>Overheads</vt:lpstr>
      <vt:lpstr>Payments</vt:lpstr>
      <vt:lpstr>Cost of Sales</vt:lpstr>
      <vt:lpstr>Sales &amp; Receipts</vt:lpstr>
      <vt:lpstr>VAT &amp; PAYE</vt:lpstr>
      <vt:lpstr>Payroll</vt:lpstr>
      <vt:lpstr>Creditors &amp; Payments</vt:lpstr>
      <vt:lpstr>Fixed Assets</vt:lpstr>
      <vt:lpstr>Other</vt:lpstr>
      <vt:lpstr>Fcasts</vt:lpstr>
      <vt:lpstr>Actuals!Print_Area</vt:lpstr>
      <vt:lpstr>Fcasts!Print_Area</vt:lpstr>
      <vt:lpstr>Front!Print_Area</vt:lpstr>
      <vt:lpstr>Sales!Print_Area</vt:lpstr>
      <vt:lpstr>Actuals!Print_Titles</vt:lpstr>
      <vt:lpstr>Fcasts!Print_Titles</vt:lpstr>
      <vt:lpstr>Sales!Print_Titles</vt:lpstr>
    </vt:vector>
  </TitlesOfParts>
  <Company>HW Corperate Finance Cardiff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MW Godfrey</dc:creator>
  <cp:lastModifiedBy>Bhupinder Sidhu</cp:lastModifiedBy>
  <cp:lastPrinted>2014-01-27T21:32:47Z</cp:lastPrinted>
  <dcterms:created xsi:type="dcterms:W3CDTF">2009-09-04T06:03:42Z</dcterms:created>
  <dcterms:modified xsi:type="dcterms:W3CDTF">2025-05-20T09:33:32Z</dcterms:modified>
</cp:coreProperties>
</file>