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updateLinks="never" codeName="ThisWorkbook" autoCompressPictures="0"/>
  <mc:AlternateContent xmlns:mc="http://schemas.openxmlformats.org/markup-compatibility/2006">
    <mc:Choice Requires="x15">
      <x15ac:absPath xmlns:x15ac="http://schemas.microsoft.com/office/spreadsheetml/2010/11/ac" url="https://businessbutleruk-my.sharepoint.com/personal/sid_findabusinessexpert_com/Documents/Work-PC/Documents/Scale Up Consultancy/"/>
    </mc:Choice>
  </mc:AlternateContent>
  <xr:revisionPtr revIDLastSave="86" documentId="8_{36FCE7CC-8499-4DE4-AA0E-5269D4A6A565}" xr6:coauthVersionLast="47" xr6:coauthVersionMax="47" xr10:uidLastSave="{27C23108-CD3E-414F-95C3-0DAFC3008B66}"/>
  <bookViews>
    <workbookView xWindow="-108" yWindow="-108" windowWidth="23256" windowHeight="12576" firstSheet="4" activeTab="6" xr2:uid="{00000000-000D-0000-FFFF-FFFF00000000}"/>
  </bookViews>
  <sheets>
    <sheet name="Months" sheetId="15" state="hidden" r:id="rId1"/>
    <sheet name="Guidance" sheetId="28" r:id="rId2"/>
    <sheet name="1 Business Plan(BP)" sheetId="31" r:id="rId3"/>
    <sheet name="Loan Calculator" sheetId="26" state="hidden" r:id="rId4"/>
    <sheet name="2 Personal Survival Budget(PSB)" sheetId="34" r:id="rId5"/>
    <sheet name="3 Sales Assumptions(SA)" sheetId="24" r:id="rId6"/>
    <sheet name="4 Cash Flow Forecast(CFF)" sheetId="22" r:id="rId7"/>
    <sheet name="1 Actual Cash Flows" sheetId="32" state="hidden" r:id="rId8"/>
    <sheet name="Excel Tips" sheetId="30" state="hidden" r:id="rId9"/>
  </sheets>
  <externalReferences>
    <externalReference r:id="rId10"/>
  </externalReferences>
  <definedNames>
    <definedName name="Beginning_Balance" localSheetId="2">-FV(Interest_Rate/12,'1 Business Plan(BP)'!Payment_Number-1,-'1 Business Plan(BP)'!Monthly_Payment,Loan_Amount)</definedName>
    <definedName name="Beginning_Balance" localSheetId="4">-FV('2 Personal Survival Budget(PSB)'!Interest_Rate/12,'2 Personal Survival Budget(PSB)'!Payment_Number-1,-'2 Personal Survival Budget(PSB)'!Monthly_Payment,'2 Personal Survival Budget(PSB)'!Loan_Amount)</definedName>
    <definedName name="Beginning_Balance" localSheetId="8">-FV('Excel Tips'!Interest_Rate/12,'Excel Tips'!Payment_Number-1,-'Excel Tips'!Monthly_Payment,'Excel Tips'!Loan_Amount)</definedName>
    <definedName name="Beginning_Balance" localSheetId="1">-FV(Guidance!Interest_Rate/12,Guidance!Payment_Number-1,-Guidance!Monthly_Payment,Guidance!Loan_Amount)</definedName>
    <definedName name="Beginning_Balance" localSheetId="3">-FV('Loan Calculator'!Interest_Rate/12,'Loan Calculator'!Payment_Number-1,-'Loan Calculator'!Monthly_Payment,'Loan Calculator'!Loan_Amount)</definedName>
    <definedName name="Beginning_Balance">-FV(Interest_Rate/12,Payment_Number-1,-Monthly_Payment,Loan_Amount)</definedName>
    <definedName name="ColumnTitle1" localSheetId="2">#REF!</definedName>
    <definedName name="ColumnTitle1" localSheetId="4">#REF!</definedName>
    <definedName name="ColumnTitle1" localSheetId="8">[1]!Loan[[#Headers],[No.]]</definedName>
    <definedName name="ColumnTitle1" localSheetId="1">[1]!Loan[[#Headers],[No.]]</definedName>
    <definedName name="ColumnTitle1" localSheetId="3">Loan3[[#Headers],[No.]]</definedName>
    <definedName name="ColumnTitle1">#REF!</definedName>
    <definedName name="Ending_Balance" localSheetId="2">-FV(Interest_Rate/12,'1 Business Plan(BP)'!Payment_Number,-'1 Business Plan(BP)'!Monthly_Payment,Loan_Amount)</definedName>
    <definedName name="Ending_Balance" localSheetId="4">-FV('2 Personal Survival Budget(PSB)'!Interest_Rate/12,'2 Personal Survival Budget(PSB)'!Payment_Number,-'2 Personal Survival Budget(PSB)'!Monthly_Payment,'2 Personal Survival Budget(PSB)'!Loan_Amount)</definedName>
    <definedName name="Ending_Balance" localSheetId="8">-FV('Excel Tips'!Interest_Rate/12,'Excel Tips'!Payment_Number,-'Excel Tips'!Monthly_Payment,'Excel Tips'!Loan_Amount)</definedName>
    <definedName name="Ending_Balance" localSheetId="1">-FV(Guidance!Interest_Rate/12,Guidance!Payment_Number,-Guidance!Monthly_Payment,Guidance!Loan_Amount)</definedName>
    <definedName name="Ending_Balance" localSheetId="3">-FV('Loan Calculator'!Interest_Rate/12,'Loan Calculator'!Payment_Number,-'Loan Calculator'!Monthly_Payment,'Loan Calculator'!Loan_Amount)</definedName>
    <definedName name="Ending_Balance">-FV(Interest_Rate/12,Payment_Number,-Monthly_Payment,Loan_Amount)</definedName>
    <definedName name="Full_Print" localSheetId="4">#REF!</definedName>
    <definedName name="Full_Print" localSheetId="3">'Loan Calculator'!$A$4:$H$262</definedName>
    <definedName name="Full_Print">#REF!</definedName>
    <definedName name="Header_Row" localSheetId="8">ROW('[1]Loan Calculator'!$14:$14)</definedName>
    <definedName name="Header_Row" localSheetId="1">ROW('[1]Loan Calculator'!$14:$14)</definedName>
    <definedName name="Header_Row" localSheetId="3">ROW('Loan Calculator'!$26:$26)</definedName>
    <definedName name="Header_Row">ROW(#REF!)</definedName>
    <definedName name="Header_Row_Back" localSheetId="8">ROW('[1]Loan Calculator'!$14:$14)</definedName>
    <definedName name="Header_Row_Back" localSheetId="1">ROW('[1]Loan Calculator'!$14:$14)</definedName>
    <definedName name="Header_Row_Back" localSheetId="3">ROW('Loan Calculator'!$26:$26)</definedName>
    <definedName name="Header_Row_Back">ROW(#REF!)</definedName>
    <definedName name="Interest" localSheetId="2">-IPMT(Interest_Rate/12,'1 Business Plan(BP)'!Payment_Number,Number_of_Payments,Loan_Amount)</definedName>
    <definedName name="Interest" localSheetId="4">-IPMT('2 Personal Survival Budget(PSB)'!Interest_Rate/12,'2 Personal Survival Budget(PSB)'!Payment_Number,'2 Personal Survival Budget(PSB)'!Number_of_Payments,'2 Personal Survival Budget(PSB)'!Loan_Amount)</definedName>
    <definedName name="Interest" localSheetId="8">-IPMT('Excel Tips'!Interest_Rate/12,'Excel Tips'!Payment_Number,'Excel Tips'!Number_of_Payments,'Excel Tips'!Loan_Amount)</definedName>
    <definedName name="Interest" localSheetId="1">-IPMT(Guidance!Interest_Rate/12,Guidance!Payment_Number,Guidance!Number_of_Payments,Guidance!Loan_Amount)</definedName>
    <definedName name="Interest" localSheetId="3">-IPMT('Loan Calculator'!Interest_Rate/12,'Loan Calculator'!Payment_Number,'Loan Calculator'!Number_of_Payments,'Loan Calculator'!Loan_Amount)</definedName>
    <definedName name="Interest">-IPMT(Interest_Rate/12,Payment_Number,Number_of_Payments,Loan_Amount)</definedName>
    <definedName name="Interest_Rate" localSheetId="4">#REF!</definedName>
    <definedName name="Interest_Rate" localSheetId="8">'[1]Loan Calculator'!$E$6</definedName>
    <definedName name="Interest_Rate" localSheetId="1">'[1]Loan Calculator'!$E$6</definedName>
    <definedName name="Interest_Rate" localSheetId="3">'Loan Calculator'!$E$18</definedName>
    <definedName name="Interest_Rate">#REF!</definedName>
    <definedName name="Last_Row" localSheetId="2">IF('1 Business Plan(BP)'!Values_Entered,Header_Row+Number_of_Payments,Header_Row)</definedName>
    <definedName name="Last_Row" localSheetId="4">IF('2 Personal Survival Budget(PSB)'!Values_Entered,Header_Row+'2 Personal Survival Budget(PSB)'!Number_of_Payments,Header_Row)</definedName>
    <definedName name="Last_Row" localSheetId="8">IF('Excel Tips'!Values_Entered,'Excel Tips'!Header_Row+'Excel Tips'!Number_of_Payments,'Excel Tips'!Header_Row)</definedName>
    <definedName name="Last_Row" localSheetId="1">IF(Guidance!Values_Entered,Guidance!Header_Row+Guidance!Number_of_Payments,Guidance!Header_Row)</definedName>
    <definedName name="Last_Row" localSheetId="3">IF('Loan Calculator'!Values_Entered,'Loan Calculator'!Header_Row+'Loan Calculator'!Number_of_Payments,'Loan Calculator'!Header_Row)</definedName>
    <definedName name="Last_Row">IF(Values_Entered,Header_Row+Number_of_Payments,Header_Row)</definedName>
    <definedName name="Loan_Amount" localSheetId="4">#REF!</definedName>
    <definedName name="Loan_Amount" localSheetId="8">'[1]Loan Calculator'!$E$5</definedName>
    <definedName name="Loan_Amount" localSheetId="1">'[1]Loan Calculator'!$E$5</definedName>
    <definedName name="Loan_Amount" localSheetId="3">'Loan Calculator'!$E$17</definedName>
    <definedName name="Loan_Amount">#REF!</definedName>
    <definedName name="Loan_Not_Paid" localSheetId="2">IF('1 Business Plan(BP)'!Payment_Number&lt;=Number_of_Payments,1,0)</definedName>
    <definedName name="Loan_Not_Paid" localSheetId="4">IF('2 Personal Survival Budget(PSB)'!Payment_Number&lt;='2 Personal Survival Budget(PSB)'!Number_of_Payments,1,0)</definedName>
    <definedName name="Loan_Not_Paid" localSheetId="8">IF('Excel Tips'!Payment_Number&lt;='Excel Tips'!Number_of_Payments,1,0)</definedName>
    <definedName name="Loan_Not_Paid" localSheetId="1">IF(Guidance!Payment_Number&lt;=Guidance!Number_of_Payments,1,0)</definedName>
    <definedName name="Loan_Not_Paid" localSheetId="3">IF('Loan Calculator'!Payment_Number&lt;='Loan Calculator'!Number_of_Payments,1,0)</definedName>
    <definedName name="Loan_Not_Paid">IF(Payment_Number&lt;=Number_of_Payments,1,0)</definedName>
    <definedName name="Loan_Start" localSheetId="4">#REF!</definedName>
    <definedName name="Loan_Start" localSheetId="8">'[1]Loan Calculator'!$E$8</definedName>
    <definedName name="Loan_Start" localSheetId="1">'[1]Loan Calculator'!$E$8</definedName>
    <definedName name="Loan_Start" localSheetId="3">'Loan Calculator'!$E$20</definedName>
    <definedName name="Loan_Start">#REF!</definedName>
    <definedName name="Loan_Years" localSheetId="4">#REF!</definedName>
    <definedName name="Loan_Years" localSheetId="8">'[1]Loan Calculator'!$E$7</definedName>
    <definedName name="Loan_Years" localSheetId="1">'[1]Loan Calculator'!$E$7</definedName>
    <definedName name="Loan_Years" localSheetId="3">'Loan Calculator'!$E$19</definedName>
    <definedName name="Loan_Years">#REF!</definedName>
    <definedName name="Monthly_Payment" localSheetId="2">-PMT(Interest_Rate/12,Number_of_Payments,Loan_Amount)</definedName>
    <definedName name="Monthly_Payment" localSheetId="4">-PMT('2 Personal Survival Budget(PSB)'!Interest_Rate/12,'2 Personal Survival Budget(PSB)'!Number_of_Payments,'2 Personal Survival Budget(PSB)'!Loan_Amount)</definedName>
    <definedName name="Monthly_Payment" localSheetId="8">-PMT('Excel Tips'!Interest_Rate/12,'Excel Tips'!Number_of_Payments,'Excel Tips'!Loan_Amount)</definedName>
    <definedName name="Monthly_Payment" localSheetId="1">-PMT(Guidance!Interest_Rate/12,Guidance!Number_of_Payments,Guidance!Loan_Amount)</definedName>
    <definedName name="Monthly_Payment" localSheetId="3">-PMT('Loan Calculator'!Interest_Rate/12,'Loan Calculator'!Number_of_Payments,'Loan Calculator'!Loan_Amount)</definedName>
    <definedName name="Monthly_Payment">-PMT(Interest_Rate/12,Number_of_Payments,Loan_Amount)</definedName>
    <definedName name="Number_of_Payments" localSheetId="4">#REF!</definedName>
    <definedName name="Number_of_Payments" localSheetId="8">'[1]Loan Calculator'!$E$11</definedName>
    <definedName name="Number_of_Payments" localSheetId="1">'[1]Loan Calculator'!$E$11</definedName>
    <definedName name="Number_of_Payments" localSheetId="3">'Loan Calculator'!$E$22</definedName>
    <definedName name="Number_of_Payments">#REF!</definedName>
    <definedName name="Payment_Date" localSheetId="2">DATE(YEAR(Loan_Start),MONTH(Loan_Start)+'1 Business Plan(BP)'!Payment_Number,DAY(Loan_Start))</definedName>
    <definedName name="Payment_Date" localSheetId="4">DATE(YEAR('2 Personal Survival Budget(PSB)'!Loan_Start),MONTH('2 Personal Survival Budget(PSB)'!Loan_Start)+'2 Personal Survival Budget(PSB)'!Payment_Number,DAY('2 Personal Survival Budget(PSB)'!Loan_Start))</definedName>
    <definedName name="Payment_Date" localSheetId="8">DATE(YEAR('Excel Tips'!Loan_Start),MONTH('Excel Tips'!Loan_Start)+'Excel Tips'!Payment_Number,DAY('Excel Tips'!Loan_Start))</definedName>
    <definedName name="Payment_Date" localSheetId="1">DATE(YEAR(Guidance!Loan_Start),MONTH(Guidance!Loan_Start)+Guidance!Payment_Number,DAY(Guidance!Loan_Start))</definedName>
    <definedName name="Payment_Date" localSheetId="3">DATE(YEAR('Loan Calculator'!Loan_Start),MONTH('Loan Calculator'!Loan_Start)+'Loan Calculator'!Payment_Number,DAY('Loan Calculator'!Loan_Start))</definedName>
    <definedName name="Payment_Date">DATE(YEAR(Loan_Start),MONTH(Loan_Start)+Payment_Number,DAY(Loan_Start))</definedName>
    <definedName name="Payment_Number" localSheetId="2">ROW()-Header_Row</definedName>
    <definedName name="Payment_Number" localSheetId="4">ROW()-Header_Row</definedName>
    <definedName name="Payment_Number" localSheetId="8">ROW()-'Excel Tips'!Header_Row</definedName>
    <definedName name="Payment_Number" localSheetId="1">ROW()-Guidance!Header_Row</definedName>
    <definedName name="Payment_Number" localSheetId="3">ROW()-'Loan Calculator'!Header_Row</definedName>
    <definedName name="Payment_Number">ROW()-Header_Row</definedName>
    <definedName name="Principal" localSheetId="2">-PPMT(Interest_Rate/12,'1 Business Plan(BP)'!Payment_Number,Number_of_Payments,Loan_Amount)</definedName>
    <definedName name="Principal" localSheetId="4">-PPMT('2 Personal Survival Budget(PSB)'!Interest_Rate/12,'2 Personal Survival Budget(PSB)'!Payment_Number,'2 Personal Survival Budget(PSB)'!Number_of_Payments,'2 Personal Survival Budget(PSB)'!Loan_Amount)</definedName>
    <definedName name="Principal" localSheetId="8">-PPMT('Excel Tips'!Interest_Rate/12,'Excel Tips'!Payment_Number,'Excel Tips'!Number_of_Payments,'Excel Tips'!Loan_Amount)</definedName>
    <definedName name="Principal" localSheetId="1">-PPMT(Guidance!Interest_Rate/12,Guidance!Payment_Number,Guidance!Number_of_Payments,Guidance!Loan_Amount)</definedName>
    <definedName name="Principal" localSheetId="3">-PPMT('Loan Calculator'!Interest_Rate/12,'Loan Calculator'!Payment_Number,'Loan Calculator'!Number_of_Payments,'Loan Calculator'!Loan_Amount)</definedName>
    <definedName name="Principal">-PPMT(Interest_Rate/12,Payment_Number,Number_of_Payments,Loan_Amount)</definedName>
    <definedName name="_xlnm.Print_Area" localSheetId="7">'1 Actual Cash Flows'!$A$1:$L$56</definedName>
    <definedName name="_xlnm.Print_Area" localSheetId="4">'2 Personal Survival Budget(PSB)'!$A$1:$G$60</definedName>
    <definedName name="_xlnm.Print_Area" localSheetId="5">'3 Sales Assumptions(SA)'!$A$1:$J$75</definedName>
    <definedName name="_xlnm.Print_Area" localSheetId="6">'4 Cash Flow Forecast(CFF)'!$A$1:$Q$67</definedName>
    <definedName name="_xlnm.Print_Area" localSheetId="8">'Excel Tips'!$A$1:$O$6</definedName>
    <definedName name="_xlnm.Print_Area" localSheetId="1">Guidance!$A$1:$O$18</definedName>
    <definedName name="_xlnm.Print_Titles" localSheetId="3">'Loan Calculator'!$26:$26</definedName>
    <definedName name="RowTitleRegion1..E6" localSheetId="4">#REF!</definedName>
    <definedName name="RowTitleRegion1..E6" localSheetId="3">'Loan Calculator'!$B$17</definedName>
    <definedName name="RowTitleRegion1..E6">#REF!</definedName>
    <definedName name="RowTitleRegion2..E11" localSheetId="4">#REF!</definedName>
    <definedName name="RowTitleRegion2..E11" localSheetId="3">'Loan Calculator'!$B$22</definedName>
    <definedName name="RowTitleRegion2..E11">#REF!</definedName>
    <definedName name="Total_Cost" localSheetId="4">#REF!</definedName>
    <definedName name="Total_Cost" localSheetId="8">'[1]Loan Calculator'!$E$13</definedName>
    <definedName name="Total_Cost" localSheetId="1">'[1]Loan Calculator'!$E$13</definedName>
    <definedName name="Total_Cost" localSheetId="3">'Loan Calculator'!$E$24</definedName>
    <definedName name="Total_Cost">#REF!</definedName>
    <definedName name="Total_Interest" localSheetId="4">#REF!</definedName>
    <definedName name="Total_Interest" localSheetId="3">'Loan Calculator'!$E$23</definedName>
    <definedName name="Total_Interest">#REF!</definedName>
    <definedName name="Values_Entered" localSheetId="2">IF(Loan_Amount*Interest_Rate*Loan_Years*Loan_Start&gt;0,1,0)</definedName>
    <definedName name="Values_Entered" localSheetId="4">IF('2 Personal Survival Budget(PSB)'!Loan_Amount*'2 Personal Survival Budget(PSB)'!Interest_Rate*'2 Personal Survival Budget(PSB)'!Loan_Years*'2 Personal Survival Budget(PSB)'!Loan_Start&gt;0,1,0)</definedName>
    <definedName name="Values_Entered" localSheetId="8">IF('Excel Tips'!Loan_Amount*'Excel Tips'!Interest_Rate*'Excel Tips'!Loan_Years*'Excel Tips'!Loan_Start&gt;0,1,0)</definedName>
    <definedName name="Values_Entered" localSheetId="1">IF(Guidance!Loan_Amount*Guidance!Interest_Rate*Guidance!Loan_Years*Guidance!Loan_Start&gt;0,1,0)</definedName>
    <definedName name="Values_Entered" localSheetId="3">IF('Loan Calculator'!Loan_Amount*'Loan Calculator'!Interest_Rate*'Loan Calculator'!Loan_Years*'Loan Calculator'!Loan_Start&gt;0,1,0)</definedName>
    <definedName name="Values_Entered">IF(Loan_Amount*Interest_Rate*Loan_Years*Loan_Start&gt;0,1,0)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22" l="1"/>
  <c r="P44" i="22"/>
  <c r="C24" i="22"/>
  <c r="C50" i="22"/>
  <c r="D54" i="34"/>
  <c r="F53" i="34"/>
  <c r="F52" i="34"/>
  <c r="F51" i="34"/>
  <c r="F50" i="34"/>
  <c r="F49" i="34"/>
  <c r="F48" i="34"/>
  <c r="F47" i="34"/>
  <c r="F46" i="34"/>
  <c r="F45" i="34"/>
  <c r="F44" i="34"/>
  <c r="F43" i="34"/>
  <c r="F42" i="34"/>
  <c r="F41" i="34"/>
  <c r="F40" i="34"/>
  <c r="F39" i="34"/>
  <c r="F38" i="34"/>
  <c r="F37" i="34"/>
  <c r="F54" i="34" s="1"/>
  <c r="F36" i="34"/>
  <c r="F35" i="34"/>
  <c r="F34" i="34"/>
  <c r="F33" i="34"/>
  <c r="F32" i="34"/>
  <c r="D29" i="34"/>
  <c r="F28" i="34"/>
  <c r="F27" i="34"/>
  <c r="F26" i="34"/>
  <c r="F25" i="34"/>
  <c r="F24" i="34"/>
  <c r="F23" i="34"/>
  <c r="F22" i="34"/>
  <c r="F21" i="34"/>
  <c r="F29" i="34"/>
  <c r="D3" i="31"/>
  <c r="D2" i="31"/>
  <c r="B4" i="22"/>
  <c r="B3" i="22"/>
  <c r="B4" i="24"/>
  <c r="B3" i="24"/>
  <c r="G43" i="32"/>
  <c r="G45" i="32"/>
  <c r="E43" i="32"/>
  <c r="D43" i="32"/>
  <c r="K42" i="32"/>
  <c r="K41" i="32"/>
  <c r="K40" i="32"/>
  <c r="K39" i="32"/>
  <c r="K38" i="32"/>
  <c r="J37" i="32"/>
  <c r="J43" i="32"/>
  <c r="I37" i="32"/>
  <c r="I43" i="32"/>
  <c r="H37" i="32"/>
  <c r="H43" i="32"/>
  <c r="G37" i="32"/>
  <c r="F37" i="32"/>
  <c r="F43" i="32"/>
  <c r="K36" i="32"/>
  <c r="K35" i="32"/>
  <c r="K34" i="32"/>
  <c r="K33" i="32"/>
  <c r="K32" i="32"/>
  <c r="K31" i="32"/>
  <c r="K30" i="32"/>
  <c r="K29" i="32"/>
  <c r="K28" i="32"/>
  <c r="K27" i="32"/>
  <c r="K26" i="32"/>
  <c r="K25" i="32"/>
  <c r="K24" i="32"/>
  <c r="K23" i="32"/>
  <c r="J19" i="32"/>
  <c r="J45" i="32"/>
  <c r="I19" i="32"/>
  <c r="I45" i="32"/>
  <c r="H19" i="32"/>
  <c r="G19" i="32"/>
  <c r="F19" i="32"/>
  <c r="F45" i="32"/>
  <c r="E19" i="32"/>
  <c r="D19" i="32"/>
  <c r="K19" i="32"/>
  <c r="K18" i="32"/>
  <c r="K17" i="32"/>
  <c r="K16" i="32"/>
  <c r="K15" i="32"/>
  <c r="K14" i="32"/>
  <c r="K13" i="32"/>
  <c r="E45" i="32"/>
  <c r="H45" i="32"/>
  <c r="K43" i="32"/>
  <c r="K45" i="32"/>
  <c r="D45" i="32"/>
  <c r="D49" i="32"/>
  <c r="E47" i="32"/>
  <c r="E49" i="32"/>
  <c r="F47" i="32"/>
  <c r="F49" i="32"/>
  <c r="G47" i="32"/>
  <c r="G49" i="32"/>
  <c r="H47" i="32"/>
  <c r="K37" i="32"/>
  <c r="H49" i="32"/>
  <c r="I47" i="32"/>
  <c r="I49" i="32"/>
  <c r="J47" i="32"/>
  <c r="J49" i="32"/>
  <c r="K47" i="32"/>
  <c r="K49" i="32"/>
  <c r="B63" i="24"/>
  <c r="B64" i="24"/>
  <c r="B65" i="24"/>
  <c r="B66" i="24"/>
  <c r="B67" i="24"/>
  <c r="B68" i="24"/>
  <c r="B69" i="24"/>
  <c r="B70" i="24"/>
  <c r="B71" i="24"/>
  <c r="B72" i="24"/>
  <c r="B73" i="24"/>
  <c r="B62" i="24"/>
  <c r="C21" i="24"/>
  <c r="D21" i="24"/>
  <c r="E21" i="24"/>
  <c r="B21" i="24"/>
  <c r="C62" i="22" a="1"/>
  <c r="C62" i="22"/>
  <c r="B18" i="22"/>
  <c r="D48" i="22"/>
  <c r="E5" i="30"/>
  <c r="E4" i="30"/>
  <c r="E3" i="30"/>
  <c r="D47" i="24"/>
  <c r="E47" i="24"/>
  <c r="F47" i="24"/>
  <c r="G47" i="24"/>
  <c r="G19" i="26"/>
  <c r="G21" i="26"/>
  <c r="B20" i="26"/>
  <c r="E22" i="26"/>
  <c r="H57" i="26"/>
  <c r="F27" i="24"/>
  <c r="G27" i="24"/>
  <c r="P30" i="22"/>
  <c r="P31" i="22"/>
  <c r="P29" i="22"/>
  <c r="I73" i="24"/>
  <c r="C73" i="24"/>
  <c r="D73" i="24"/>
  <c r="E73" i="24"/>
  <c r="I72" i="24"/>
  <c r="C72" i="24"/>
  <c r="D72" i="24"/>
  <c r="E72" i="24"/>
  <c r="I71" i="24"/>
  <c r="C71" i="24"/>
  <c r="D71" i="24"/>
  <c r="E71" i="24"/>
  <c r="I70" i="24"/>
  <c r="C70" i="24"/>
  <c r="D70" i="24"/>
  <c r="E70" i="24"/>
  <c r="I69" i="24"/>
  <c r="C69" i="24"/>
  <c r="D69" i="24"/>
  <c r="E69" i="24"/>
  <c r="I68" i="24"/>
  <c r="C68" i="24"/>
  <c r="D68" i="24"/>
  <c r="E68" i="24"/>
  <c r="I67" i="24"/>
  <c r="C67" i="24"/>
  <c r="D67" i="24"/>
  <c r="E67" i="24"/>
  <c r="I66" i="24"/>
  <c r="C66" i="24"/>
  <c r="D66" i="24"/>
  <c r="E66" i="24"/>
  <c r="I65" i="24"/>
  <c r="C65" i="24"/>
  <c r="D65" i="24"/>
  <c r="E65" i="24"/>
  <c r="I64" i="24"/>
  <c r="C64" i="24"/>
  <c r="D64" i="24"/>
  <c r="E64" i="24"/>
  <c r="I63" i="24"/>
  <c r="C63" i="24"/>
  <c r="D63" i="24"/>
  <c r="E63" i="24"/>
  <c r="I62" i="24"/>
  <c r="C62" i="24"/>
  <c r="D62" i="24"/>
  <c r="E62" i="24"/>
  <c r="I56" i="24"/>
  <c r="D56" i="24"/>
  <c r="E56" i="24"/>
  <c r="I55" i="24"/>
  <c r="D55" i="24"/>
  <c r="E55" i="24"/>
  <c r="I54" i="24"/>
  <c r="D54" i="24"/>
  <c r="E54" i="24"/>
  <c r="I53" i="24"/>
  <c r="D53" i="24"/>
  <c r="E53" i="24"/>
  <c r="I52" i="24"/>
  <c r="D52" i="24"/>
  <c r="E52" i="24"/>
  <c r="I51" i="24"/>
  <c r="D51" i="24"/>
  <c r="E51" i="24"/>
  <c r="I50" i="24"/>
  <c r="D50" i="24"/>
  <c r="E50" i="24"/>
  <c r="I49" i="24"/>
  <c r="D49" i="24"/>
  <c r="E49" i="24"/>
  <c r="I48" i="24"/>
  <c r="D48" i="24"/>
  <c r="E48" i="24"/>
  <c r="I46" i="24"/>
  <c r="D46" i="24"/>
  <c r="E46" i="24"/>
  <c r="I45" i="24"/>
  <c r="C45" i="24"/>
  <c r="D45" i="24"/>
  <c r="E45" i="24"/>
  <c r="F38" i="24"/>
  <c r="G38" i="24"/>
  <c r="F37" i="24"/>
  <c r="G37" i="24"/>
  <c r="F36" i="24"/>
  <c r="G36" i="24"/>
  <c r="F35" i="24"/>
  <c r="G35" i="24"/>
  <c r="F34" i="24"/>
  <c r="G34" i="24"/>
  <c r="F33" i="24"/>
  <c r="G33" i="24"/>
  <c r="F32" i="24"/>
  <c r="G32" i="24"/>
  <c r="F31" i="24"/>
  <c r="G31" i="24"/>
  <c r="F30" i="24"/>
  <c r="G30" i="24"/>
  <c r="F29" i="24"/>
  <c r="G29" i="24"/>
  <c r="F28" i="24"/>
  <c r="G28" i="24"/>
  <c r="I21" i="24"/>
  <c r="O48" i="22"/>
  <c r="N48" i="22"/>
  <c r="M48" i="22"/>
  <c r="L48" i="22"/>
  <c r="K48" i="22"/>
  <c r="J48" i="22"/>
  <c r="I48" i="22"/>
  <c r="H48" i="22"/>
  <c r="G48" i="22"/>
  <c r="F48" i="22"/>
  <c r="E48" i="22"/>
  <c r="C33" i="22"/>
  <c r="P54" i="22"/>
  <c r="P53" i="22"/>
  <c r="P52" i="22"/>
  <c r="P51" i="22"/>
  <c r="P50" i="22"/>
  <c r="P49" i="22"/>
  <c r="P47" i="22"/>
  <c r="P46" i="22"/>
  <c r="P45" i="22"/>
  <c r="P43" i="22"/>
  <c r="P42" i="22"/>
  <c r="P41" i="22"/>
  <c r="P40" i="22"/>
  <c r="P39" i="22"/>
  <c r="P38" i="22"/>
  <c r="P32" i="22"/>
  <c r="P28" i="22"/>
  <c r="P27" i="22"/>
  <c r="P26" i="22"/>
  <c r="P25" i="22"/>
  <c r="P24" i="22"/>
  <c r="F164" i="26"/>
  <c r="C201" i="26"/>
  <c r="B167" i="26"/>
  <c r="D169" i="26"/>
  <c r="H197" i="26"/>
  <c r="F203" i="26"/>
  <c r="B181" i="26"/>
  <c r="F185" i="26"/>
  <c r="H203" i="26"/>
  <c r="E221" i="26"/>
  <c r="E244" i="26"/>
  <c r="C227" i="26"/>
  <c r="E245" i="26"/>
  <c r="G239" i="26"/>
  <c r="C228" i="26"/>
  <c r="H239" i="26"/>
  <c r="E220" i="26"/>
  <c r="F231" i="26"/>
  <c r="E252" i="26"/>
  <c r="H240" i="26"/>
  <c r="D253" i="26"/>
  <c r="D229" i="26"/>
  <c r="F225" i="26"/>
  <c r="E232" i="26"/>
  <c r="H243" i="26"/>
  <c r="G250" i="26"/>
  <c r="B229" i="26"/>
  <c r="H235" i="26"/>
  <c r="D247" i="26"/>
  <c r="C254" i="26"/>
  <c r="H259" i="26"/>
  <c r="B258" i="26"/>
  <c r="D222" i="26"/>
  <c r="G225" i="26"/>
  <c r="E231" i="26"/>
  <c r="H234" i="26"/>
  <c r="E239" i="26"/>
  <c r="F240" i="26"/>
  <c r="B244" i="26"/>
  <c r="F248" i="26"/>
  <c r="G249" i="26"/>
  <c r="C253" i="26"/>
  <c r="G257" i="26"/>
  <c r="H258" i="26"/>
  <c r="E254" i="26"/>
  <c r="B259" i="26"/>
  <c r="C260" i="26"/>
  <c r="B216" i="26"/>
  <c r="F220" i="26"/>
  <c r="G221" i="26"/>
  <c r="C225" i="26"/>
  <c r="G229" i="26"/>
  <c r="H230" i="26"/>
  <c r="D234" i="26"/>
  <c r="H238" i="26"/>
  <c r="B240" i="26"/>
  <c r="E243" i="26"/>
  <c r="B248" i="26"/>
  <c r="C249" i="26"/>
  <c r="F252" i="26"/>
  <c r="C257" i="26"/>
  <c r="D258" i="26"/>
  <c r="G261" i="26"/>
  <c r="D217" i="26"/>
  <c r="E218" i="26"/>
  <c r="H221" i="26"/>
  <c r="E226" i="26"/>
  <c r="F227" i="26"/>
  <c r="B231" i="26"/>
  <c r="F235" i="26"/>
  <c r="G236" i="26"/>
  <c r="C240" i="26"/>
  <c r="G244" i="26"/>
  <c r="H245" i="26"/>
  <c r="D249" i="26"/>
  <c r="H253" i="26"/>
  <c r="B255" i="26"/>
  <c r="E258" i="26"/>
  <c r="C215" i="26"/>
  <c r="D216" i="26"/>
  <c r="G219" i="26"/>
  <c r="D224" i="26"/>
  <c r="E225" i="26"/>
  <c r="H228" i="26"/>
  <c r="E233" i="26"/>
  <c r="F234" i="26"/>
  <c r="B238" i="26"/>
  <c r="F242" i="26"/>
  <c r="G243" i="26"/>
  <c r="C247" i="26"/>
  <c r="G251" i="26"/>
  <c r="H252" i="26"/>
  <c r="D256" i="26"/>
  <c r="H260" i="26"/>
  <c r="B262" i="26"/>
  <c r="C262" i="26"/>
  <c r="C55" i="22"/>
  <c r="F196" i="26"/>
  <c r="D148" i="26"/>
  <c r="D185" i="26"/>
  <c r="B184" i="26"/>
  <c r="F118" i="26"/>
  <c r="D223" i="26"/>
  <c r="H233" i="26"/>
  <c r="C198" i="26"/>
  <c r="G180" i="26"/>
  <c r="H182" i="26"/>
  <c r="B202" i="26"/>
  <c r="G238" i="26"/>
  <c r="F238" i="26"/>
  <c r="F155" i="26"/>
  <c r="E205" i="26"/>
  <c r="B241" i="26"/>
  <c r="H218" i="26"/>
  <c r="B227" i="26"/>
  <c r="G217" i="26"/>
  <c r="F212" i="26"/>
  <c r="F192" i="26"/>
  <c r="F169" i="26"/>
  <c r="B173" i="26"/>
  <c r="C178" i="26"/>
  <c r="D170" i="26"/>
  <c r="F157" i="26"/>
  <c r="H185" i="26"/>
  <c r="H152" i="26"/>
  <c r="H224" i="26"/>
  <c r="C220" i="26"/>
  <c r="B218" i="26"/>
  <c r="F221" i="26"/>
  <c r="F209" i="26"/>
  <c r="F193" i="26"/>
  <c r="H179" i="26"/>
  <c r="E210" i="26"/>
  <c r="D193" i="26"/>
  <c r="F179" i="26"/>
  <c r="D161" i="26"/>
  <c r="B208" i="26"/>
  <c r="D194" i="26"/>
  <c r="B176" i="26"/>
  <c r="B160" i="26"/>
  <c r="G203" i="26"/>
  <c r="F206" i="26"/>
  <c r="G183" i="26"/>
  <c r="D147" i="26"/>
  <c r="E129" i="26"/>
  <c r="D230" i="26"/>
  <c r="C221" i="26"/>
  <c r="H256" i="26"/>
  <c r="B245" i="26"/>
  <c r="G226" i="26"/>
  <c r="F241" i="26"/>
  <c r="F261" i="26"/>
  <c r="B226" i="26"/>
  <c r="F237" i="26"/>
  <c r="F246" i="26"/>
  <c r="G262" i="26"/>
  <c r="E257" i="26"/>
  <c r="D248" i="26"/>
  <c r="C239" i="26"/>
  <c r="B230" i="26"/>
  <c r="H220" i="26"/>
  <c r="F259" i="26"/>
  <c r="E250" i="26"/>
  <c r="D241" i="26"/>
  <c r="C232" i="26"/>
  <c r="B223" i="26"/>
  <c r="H213" i="26"/>
  <c r="G253" i="26"/>
  <c r="F244" i="26"/>
  <c r="E235" i="26"/>
  <c r="D226" i="26"/>
  <c r="C217" i="26"/>
  <c r="F255" i="26"/>
  <c r="D254" i="26"/>
  <c r="C245" i="26"/>
  <c r="B236" i="26"/>
  <c r="H226" i="26"/>
  <c r="B261" i="26"/>
  <c r="C259" i="26"/>
  <c r="C238" i="26"/>
  <c r="B253" i="26"/>
  <c r="G234" i="26"/>
  <c r="D244" i="26"/>
  <c r="F217" i="26"/>
  <c r="H225" i="26"/>
  <c r="C234" i="26"/>
  <c r="E246" i="26"/>
  <c r="C252" i="26"/>
  <c r="G248" i="26"/>
  <c r="F254" i="26"/>
  <c r="E216" i="26"/>
  <c r="B205" i="26"/>
  <c r="D191" i="26"/>
  <c r="G215" i="26"/>
  <c r="H205" i="26"/>
  <c r="C192" i="26"/>
  <c r="H173" i="26"/>
  <c r="G156" i="26"/>
  <c r="H206" i="26"/>
  <c r="F188" i="26"/>
  <c r="E171" i="26"/>
  <c r="G157" i="26"/>
  <c r="E213" i="26"/>
  <c r="F186" i="26"/>
  <c r="E206" i="26"/>
  <c r="H147" i="26"/>
  <c r="F154" i="26"/>
  <c r="D255" i="26"/>
  <c r="E222" i="26"/>
  <c r="B233" i="26"/>
  <c r="B242" i="26"/>
  <c r="G223" i="26"/>
  <c r="H211" i="26"/>
  <c r="D199" i="26"/>
  <c r="G186" i="26"/>
  <c r="H241" i="26"/>
  <c r="F211" i="26"/>
  <c r="B199" i="26"/>
  <c r="F187" i="26"/>
  <c r="B175" i="26"/>
  <c r="E162" i="26"/>
  <c r="E215" i="26"/>
  <c r="D202" i="26"/>
  <c r="G189" i="26"/>
  <c r="D178" i="26"/>
  <c r="G165" i="26"/>
  <c r="B204" i="26"/>
  <c r="F183" i="26"/>
  <c r="E201" i="26"/>
  <c r="H170" i="26"/>
  <c r="H161" i="26"/>
  <c r="F152" i="26"/>
  <c r="E139" i="26"/>
  <c r="B88" i="26"/>
  <c r="C57" i="22"/>
  <c r="C61" i="22"/>
  <c r="D59" i="22"/>
  <c r="F214" i="26"/>
  <c r="H194" i="26"/>
  <c r="D196" i="26"/>
  <c r="D176" i="26"/>
  <c r="D205" i="26"/>
  <c r="B185" i="26"/>
  <c r="D213" i="26"/>
  <c r="B194" i="26"/>
  <c r="E199" i="26"/>
  <c r="C179" i="26"/>
  <c r="C199" i="26"/>
  <c r="G214" i="26"/>
  <c r="H163" i="26"/>
  <c r="F166" i="26"/>
  <c r="D180" i="26"/>
  <c r="G193" i="26"/>
  <c r="F148" i="26"/>
  <c r="E159" i="26"/>
  <c r="B190" i="26"/>
  <c r="H159" i="26"/>
  <c r="D155" i="26"/>
  <c r="G152" i="26"/>
  <c r="H131" i="26"/>
  <c r="B136" i="26"/>
  <c r="F153" i="26"/>
  <c r="F136" i="26"/>
  <c r="F115" i="26"/>
  <c r="B92" i="26"/>
  <c r="C211" i="26"/>
  <c r="F213" i="26"/>
  <c r="F194" i="26"/>
  <c r="F174" i="26"/>
  <c r="G201" i="26"/>
  <c r="E183" i="26"/>
  <c r="F210" i="26"/>
  <c r="E190" i="26"/>
  <c r="E197" i="26"/>
  <c r="E177" i="26"/>
  <c r="B195" i="26"/>
  <c r="H207" i="26"/>
  <c r="C162" i="26"/>
  <c r="C165" i="26"/>
  <c r="B177" i="26"/>
  <c r="D187" i="26"/>
  <c r="E147" i="26"/>
  <c r="D157" i="26"/>
  <c r="E182" i="26"/>
  <c r="C157" i="26"/>
  <c r="D153" i="26"/>
  <c r="F150" i="26"/>
  <c r="G130" i="26"/>
  <c r="H132" i="26"/>
  <c r="F143" i="26"/>
  <c r="F130" i="26"/>
  <c r="B95" i="26"/>
  <c r="E69" i="26"/>
  <c r="C187" i="26"/>
  <c r="C226" i="26"/>
  <c r="C194" i="26"/>
  <c r="H175" i="26"/>
  <c r="C203" i="26"/>
  <c r="F208" i="26"/>
  <c r="D190" i="26"/>
  <c r="B171" i="26"/>
  <c r="E173" i="26"/>
  <c r="H180" i="26"/>
  <c r="C186" i="26"/>
  <c r="C212" i="26"/>
  <c r="D163" i="26"/>
  <c r="F159" i="26"/>
  <c r="G191" i="26"/>
  <c r="E148" i="26"/>
  <c r="B154" i="26"/>
  <c r="H149" i="26"/>
  <c r="C155" i="26"/>
  <c r="E150" i="26"/>
  <c r="E143" i="26"/>
  <c r="H130" i="26"/>
  <c r="D137" i="26"/>
  <c r="H125" i="26"/>
  <c r="H113" i="26"/>
  <c r="C31" i="26"/>
  <c r="G125" i="26"/>
  <c r="H120" i="26"/>
  <c r="E116" i="26"/>
  <c r="H93" i="26"/>
  <c r="C108" i="26"/>
  <c r="G105" i="26"/>
  <c r="E88" i="26"/>
  <c r="D72" i="26"/>
  <c r="F262" i="26"/>
  <c r="G259" i="26"/>
  <c r="C255" i="26"/>
  <c r="F250" i="26"/>
  <c r="B246" i="26"/>
  <c r="E241" i="26"/>
  <c r="H236" i="26"/>
  <c r="D232" i="26"/>
  <c r="G227" i="26"/>
  <c r="C223" i="26"/>
  <c r="F218" i="26"/>
  <c r="H261" i="26"/>
  <c r="D257" i="26"/>
  <c r="G252" i="26"/>
  <c r="C248" i="26"/>
  <c r="F243" i="26"/>
  <c r="B239" i="26"/>
  <c r="E234" i="26"/>
  <c r="H229" i="26"/>
  <c r="D225" i="26"/>
  <c r="G220" i="26"/>
  <c r="C216" i="26"/>
  <c r="F260" i="26"/>
  <c r="B256" i="26"/>
  <c r="E251" i="26"/>
  <c r="H246" i="26"/>
  <c r="D242" i="26"/>
  <c r="G237" i="26"/>
  <c r="C233" i="26"/>
  <c r="F228" i="26"/>
  <c r="B224" i="26"/>
  <c r="E219" i="26"/>
  <c r="H214" i="26"/>
  <c r="H257" i="26"/>
  <c r="C261" i="26"/>
  <c r="F256" i="26"/>
  <c r="B252" i="26"/>
  <c r="E247" i="26"/>
  <c r="H242" i="26"/>
  <c r="D238" i="26"/>
  <c r="G233" i="26"/>
  <c r="C229" i="26"/>
  <c r="F224" i="26"/>
  <c r="E261" i="26"/>
  <c r="E260" i="26"/>
  <c r="D259" i="26"/>
  <c r="H251" i="26"/>
  <c r="G242" i="26"/>
  <c r="F233" i="26"/>
  <c r="G258" i="26"/>
  <c r="E248" i="26"/>
  <c r="D239" i="26"/>
  <c r="C230" i="26"/>
  <c r="E253" i="26"/>
  <c r="E238" i="26"/>
  <c r="D221" i="26"/>
  <c r="B250" i="26"/>
  <c r="B235" i="26"/>
  <c r="B219" i="26"/>
  <c r="D243" i="26"/>
  <c r="D228" i="26"/>
  <c r="D252" i="26"/>
  <c r="D237" i="26"/>
  <c r="F222" i="26"/>
  <c r="F245" i="26"/>
  <c r="F230" i="26"/>
  <c r="C218" i="26"/>
  <c r="F239" i="26"/>
  <c r="E224" i="26"/>
  <c r="C251" i="26"/>
  <c r="H232" i="26"/>
  <c r="H219" i="26"/>
  <c r="E214" i="26"/>
  <c r="D214" i="26"/>
  <c r="E208" i="26"/>
  <c r="G202" i="26"/>
  <c r="H195" i="26"/>
  <c r="C190" i="26"/>
  <c r="E184" i="26"/>
  <c r="F177" i="26"/>
  <c r="C214" i="26"/>
  <c r="F215" i="26"/>
  <c r="C208" i="26"/>
  <c r="E202" i="26"/>
  <c r="G196" i="26"/>
  <c r="H189" i="26"/>
  <c r="C184" i="26"/>
  <c r="E178" i="26"/>
  <c r="F171" i="26"/>
  <c r="H165" i="26"/>
  <c r="C160" i="26"/>
  <c r="D235" i="26"/>
  <c r="E211" i="26"/>
  <c r="G205" i="26"/>
  <c r="H198" i="26"/>
  <c r="C193" i="26"/>
  <c r="E187" i="26"/>
  <c r="F180" i="26"/>
  <c r="H174" i="26"/>
  <c r="C169" i="26"/>
  <c r="D162" i="26"/>
  <c r="F156" i="26"/>
  <c r="E209" i="26"/>
  <c r="E198" i="26"/>
  <c r="B211" i="26"/>
  <c r="H201" i="26"/>
  <c r="G190" i="26"/>
  <c r="F181" i="26"/>
  <c r="C173" i="26"/>
  <c r="H208" i="26"/>
  <c r="G199" i="26"/>
  <c r="F190" i="26"/>
  <c r="G179" i="26"/>
  <c r="D171" i="26"/>
  <c r="G208" i="26"/>
  <c r="F197" i="26"/>
  <c r="G216" i="26"/>
  <c r="H204" i="26"/>
  <c r="H193" i="26"/>
  <c r="G184" i="26"/>
  <c r="F175" i="26"/>
  <c r="B251" i="26"/>
  <c r="F184" i="26"/>
  <c r="F165" i="26"/>
  <c r="E193" i="26"/>
  <c r="F170" i="26"/>
  <c r="F202" i="26"/>
  <c r="C175" i="26"/>
  <c r="F160" i="26"/>
  <c r="H192" i="26"/>
  <c r="G169" i="26"/>
  <c r="D211" i="26"/>
  <c r="G170" i="26"/>
  <c r="C153" i="26"/>
  <c r="B144" i="26"/>
  <c r="E169" i="26"/>
  <c r="B153" i="26"/>
  <c r="H143" i="26"/>
  <c r="E164" i="26"/>
  <c r="F200" i="26"/>
  <c r="C188" i="26"/>
  <c r="D206" i="26"/>
  <c r="D141" i="26"/>
  <c r="C141" i="26"/>
  <c r="F191" i="26"/>
  <c r="B163" i="26"/>
  <c r="B137" i="26"/>
  <c r="E125" i="26"/>
  <c r="H121" i="26"/>
  <c r="G147" i="26"/>
  <c r="E191" i="26"/>
  <c r="G132" i="26"/>
  <c r="C128" i="26"/>
  <c r="D121" i="26"/>
  <c r="F117" i="26"/>
  <c r="C112" i="26"/>
  <c r="F110" i="26"/>
  <c r="E113" i="26"/>
  <c r="H108" i="26"/>
  <c r="F89" i="26"/>
  <c r="B38" i="26"/>
  <c r="B50" i="26"/>
  <c r="H58" i="26"/>
  <c r="B67" i="26"/>
  <c r="B63" i="26"/>
  <c r="E75" i="26"/>
  <c r="E81" i="26"/>
  <c r="B69" i="26"/>
  <c r="B94" i="26"/>
  <c r="D90" i="26"/>
  <c r="C82" i="26"/>
  <c r="C72" i="26"/>
  <c r="G98" i="26"/>
  <c r="D102" i="26"/>
  <c r="B89" i="26"/>
  <c r="D91" i="26"/>
  <c r="G89" i="26"/>
  <c r="D88" i="26"/>
  <c r="F106" i="26"/>
  <c r="D85" i="26"/>
  <c r="H97" i="26"/>
  <c r="D109" i="26"/>
  <c r="C91" i="26"/>
  <c r="F102" i="26"/>
  <c r="G111" i="26"/>
  <c r="H85" i="26"/>
  <c r="F91" i="26"/>
  <c r="E98" i="26"/>
  <c r="C104" i="26"/>
  <c r="H109" i="26"/>
  <c r="H114" i="26"/>
  <c r="D116" i="26"/>
  <c r="G116" i="26"/>
  <c r="B116" i="26"/>
  <c r="D117" i="26"/>
  <c r="D120" i="26"/>
  <c r="E119" i="26"/>
  <c r="G119" i="26"/>
  <c r="H117" i="26"/>
  <c r="B121" i="26"/>
  <c r="G121" i="26"/>
  <c r="H122" i="26"/>
  <c r="B124" i="26"/>
  <c r="G126" i="26"/>
  <c r="D127" i="26"/>
  <c r="H127" i="26"/>
  <c r="F129" i="26"/>
  <c r="E130" i="26"/>
  <c r="C131" i="26"/>
  <c r="C129" i="26"/>
  <c r="F132" i="26"/>
  <c r="H139" i="26"/>
  <c r="G133" i="26"/>
  <c r="B134" i="26"/>
  <c r="D134" i="26"/>
  <c r="B135" i="26"/>
  <c r="F121" i="26"/>
  <c r="B129" i="26"/>
  <c r="D138" i="26"/>
  <c r="E122" i="26"/>
  <c r="G129" i="26"/>
  <c r="B140" i="26"/>
  <c r="F122" i="26"/>
  <c r="C127" i="26"/>
  <c r="D132" i="26"/>
  <c r="E138" i="26"/>
  <c r="D164" i="26"/>
  <c r="C124" i="26"/>
  <c r="G128" i="26"/>
  <c r="E134" i="26"/>
  <c r="C143" i="26"/>
  <c r="B122" i="26"/>
  <c r="F126" i="26"/>
  <c r="F131" i="26"/>
  <c r="G137" i="26"/>
  <c r="H156" i="26"/>
  <c r="D131" i="26"/>
  <c r="H135" i="26"/>
  <c r="C142" i="26"/>
  <c r="B169" i="26"/>
  <c r="B133" i="26"/>
  <c r="F137" i="26"/>
  <c r="C148" i="26"/>
  <c r="F138" i="26"/>
  <c r="G143" i="26"/>
  <c r="C41" i="26"/>
  <c r="E60" i="26"/>
  <c r="H63" i="26"/>
  <c r="D66" i="26"/>
  <c r="G71" i="26"/>
  <c r="H67" i="26"/>
  <c r="B76" i="26"/>
  <c r="B73" i="26"/>
  <c r="B71" i="26"/>
  <c r="F100" i="26"/>
  <c r="H107" i="26"/>
  <c r="E89" i="26"/>
  <c r="G102" i="26"/>
  <c r="E97" i="26"/>
  <c r="C84" i="26"/>
  <c r="E102" i="26"/>
  <c r="E85" i="26"/>
  <c r="E101" i="26"/>
  <c r="C114" i="26"/>
  <c r="D89" i="26"/>
  <c r="C96" i="26"/>
  <c r="D105" i="26"/>
  <c r="D113" i="26"/>
  <c r="C116" i="26"/>
  <c r="H116" i="26"/>
  <c r="C117" i="26"/>
  <c r="H118" i="26"/>
  <c r="G120" i="26"/>
  <c r="G118" i="26"/>
  <c r="B119" i="26"/>
  <c r="C122" i="26"/>
  <c r="F123" i="26"/>
  <c r="D126" i="26"/>
  <c r="B125" i="26"/>
  <c r="E128" i="26"/>
  <c r="C135" i="26"/>
  <c r="G138" i="26"/>
  <c r="G146" i="26"/>
  <c r="D136" i="26"/>
  <c r="G136" i="26"/>
  <c r="B142" i="26"/>
  <c r="H164" i="26"/>
  <c r="E123" i="26"/>
  <c r="E133" i="26"/>
  <c r="D160" i="26"/>
  <c r="C132" i="26"/>
  <c r="G160" i="26"/>
  <c r="B126" i="26"/>
  <c r="H133" i="26"/>
  <c r="B146" i="26"/>
  <c r="B123" i="26"/>
  <c r="H129" i="26"/>
  <c r="E137" i="26"/>
  <c r="C171" i="26"/>
  <c r="G127" i="26"/>
  <c r="F134" i="26"/>
  <c r="D149" i="26"/>
  <c r="E132" i="26"/>
  <c r="C138" i="26"/>
  <c r="B157" i="26"/>
  <c r="C134" i="26"/>
  <c r="F140" i="26"/>
  <c r="D179" i="26"/>
  <c r="E145" i="26"/>
  <c r="E152" i="26"/>
  <c r="E165" i="26"/>
  <c r="B141" i="26"/>
  <c r="B147" i="26"/>
  <c r="H154" i="26"/>
  <c r="D173" i="26"/>
  <c r="F142" i="26"/>
  <c r="B149" i="26"/>
  <c r="D158" i="26"/>
  <c r="D184" i="26"/>
  <c r="B143" i="26"/>
  <c r="C149" i="26"/>
  <c r="F158" i="26"/>
  <c r="H184" i="26"/>
  <c r="D139" i="26"/>
  <c r="G144" i="26"/>
  <c r="F151" i="26"/>
  <c r="C163" i="26"/>
  <c r="B210" i="26"/>
  <c r="E153" i="26"/>
  <c r="H162" i="26"/>
  <c r="G185" i="26"/>
  <c r="H43" i="26"/>
  <c r="H56" i="26"/>
  <c r="E84" i="26"/>
  <c r="H68" i="26"/>
  <c r="C79" i="26"/>
  <c r="B77" i="26"/>
  <c r="C77" i="26"/>
  <c r="B81" i="26"/>
  <c r="C80" i="26"/>
  <c r="F97" i="26"/>
  <c r="C87" i="26"/>
  <c r="B104" i="26"/>
  <c r="E104" i="26"/>
  <c r="F104" i="26"/>
  <c r="H89" i="26"/>
  <c r="F103" i="26"/>
  <c r="B90" i="26"/>
  <c r="B106" i="26"/>
  <c r="B112" i="26"/>
  <c r="E90" i="26"/>
  <c r="F99" i="26"/>
  <c r="F107" i="26"/>
  <c r="E114" i="26"/>
  <c r="F116" i="26"/>
  <c r="G114" i="26"/>
  <c r="H119" i="26"/>
  <c r="E120" i="26"/>
  <c r="F119" i="26"/>
  <c r="G117" i="26"/>
  <c r="C121" i="26"/>
  <c r="D122" i="26"/>
  <c r="H123" i="26"/>
  <c r="F124" i="26"/>
  <c r="E127" i="26"/>
  <c r="F128" i="26"/>
  <c r="F135" i="26"/>
  <c r="G131" i="26"/>
  <c r="D129" i="26"/>
  <c r="C150" i="26"/>
  <c r="E141" i="26"/>
  <c r="D159" i="26"/>
  <c r="B138" i="26"/>
  <c r="C125" i="26"/>
  <c r="G135" i="26"/>
  <c r="E124" i="26"/>
  <c r="H134" i="26"/>
  <c r="E121" i="26"/>
  <c r="D128" i="26"/>
  <c r="E135" i="26"/>
  <c r="D152" i="26"/>
  <c r="D125" i="26"/>
  <c r="E131" i="26"/>
  <c r="C139" i="26"/>
  <c r="C123" i="26"/>
  <c r="H128" i="26"/>
  <c r="C136" i="26"/>
  <c r="G176" i="26"/>
  <c r="F133" i="26"/>
  <c r="F139" i="26"/>
  <c r="B179" i="26"/>
  <c r="D135" i="26"/>
  <c r="F144" i="26"/>
  <c r="G139" i="26"/>
  <c r="H146" i="26"/>
  <c r="G154" i="26"/>
  <c r="B172" i="26"/>
  <c r="E142" i="26"/>
  <c r="G148" i="26"/>
  <c r="C158" i="26"/>
  <c r="F182" i="26"/>
  <c r="D144" i="26"/>
  <c r="B151" i="26"/>
  <c r="F162" i="26"/>
  <c r="H196" i="26"/>
  <c r="E144" i="26"/>
  <c r="D151" i="26"/>
  <c r="G162" i="26"/>
  <c r="G198" i="26"/>
  <c r="E140" i="26"/>
  <c r="E146" i="26"/>
  <c r="G153" i="26"/>
  <c r="H168" i="26"/>
  <c r="H148" i="26"/>
  <c r="B155" i="26"/>
  <c r="C166" i="26"/>
  <c r="F45" i="26"/>
  <c r="H78" i="26"/>
  <c r="H72" i="26"/>
  <c r="G86" i="26"/>
  <c r="D81" i="26"/>
  <c r="G101" i="26"/>
  <c r="F112" i="26"/>
  <c r="B91" i="26"/>
  <c r="G95" i="26"/>
  <c r="G84" i="26"/>
  <c r="G100" i="26"/>
  <c r="B115" i="26"/>
  <c r="H115" i="26"/>
  <c r="D119" i="26"/>
  <c r="C118" i="26"/>
  <c r="G122" i="26"/>
  <c r="H126" i="26"/>
  <c r="D130" i="26"/>
  <c r="B139" i="26"/>
  <c r="D140" i="26"/>
  <c r="H137" i="26"/>
  <c r="B127" i="26"/>
  <c r="C126" i="26"/>
  <c r="G123" i="26"/>
  <c r="H136" i="26"/>
  <c r="E126" i="26"/>
  <c r="B148" i="26"/>
  <c r="B130" i="26"/>
  <c r="E188" i="26"/>
  <c r="F146" i="26"/>
  <c r="E136" i="26"/>
  <c r="H140" i="26"/>
  <c r="B158" i="26"/>
  <c r="C144" i="26"/>
  <c r="G161" i="26"/>
  <c r="G145" i="26"/>
  <c r="E167" i="26"/>
  <c r="H145" i="26"/>
  <c r="F167" i="26"/>
  <c r="H141" i="26"/>
  <c r="E156" i="26"/>
  <c r="D150" i="26"/>
  <c r="H171" i="26"/>
  <c r="E149" i="26"/>
  <c r="D156" i="26"/>
  <c r="F168" i="26"/>
  <c r="G200" i="26"/>
  <c r="B145" i="26"/>
  <c r="F149" i="26"/>
  <c r="C154" i="26"/>
  <c r="E161" i="26"/>
  <c r="D174" i="26"/>
  <c r="H200" i="26"/>
  <c r="C145" i="26"/>
  <c r="G149" i="26"/>
  <c r="D154" i="26"/>
  <c r="F161" i="26"/>
  <c r="E175" i="26"/>
  <c r="E204" i="26"/>
  <c r="G158" i="26"/>
  <c r="B165" i="26"/>
  <c r="C172" i="26"/>
  <c r="C183" i="26"/>
  <c r="C197" i="26"/>
  <c r="B156" i="26"/>
  <c r="B162" i="26"/>
  <c r="D168" i="26"/>
  <c r="G177" i="26"/>
  <c r="E189" i="26"/>
  <c r="G207" i="26"/>
  <c r="D165" i="26"/>
  <c r="H172" i="26"/>
  <c r="H183" i="26"/>
  <c r="F198" i="26"/>
  <c r="C204" i="26"/>
  <c r="D167" i="26"/>
  <c r="G175" i="26"/>
  <c r="G187" i="26"/>
  <c r="D204" i="26"/>
  <c r="F253" i="26"/>
  <c r="C174" i="26"/>
  <c r="C181" i="26"/>
  <c r="D188" i="26"/>
  <c r="G195" i="26"/>
  <c r="B203" i="26"/>
  <c r="C210" i="26"/>
  <c r="D192" i="26"/>
  <c r="F199" i="26"/>
  <c r="G206" i="26"/>
  <c r="H216" i="26"/>
  <c r="E174" i="26"/>
  <c r="E181" i="26"/>
  <c r="H188" i="26"/>
  <c r="C196" i="26"/>
  <c r="D203" i="26"/>
  <c r="H210" i="26"/>
  <c r="G171" i="26"/>
  <c r="B178" i="26"/>
  <c r="E185" i="26"/>
  <c r="G192" i="26"/>
  <c r="H199" i="26"/>
  <c r="E207" i="26"/>
  <c r="E229" i="26"/>
  <c r="D200" i="26"/>
  <c r="F207" i="26"/>
  <c r="G232" i="26"/>
  <c r="H158" i="26"/>
  <c r="E163" i="26"/>
  <c r="B168" i="26"/>
  <c r="F172" i="26"/>
  <c r="C177" i="26"/>
  <c r="G181" i="26"/>
  <c r="D186" i="26"/>
  <c r="H190" i="26"/>
  <c r="E195" i="26"/>
  <c r="B200" i="26"/>
  <c r="F204" i="26"/>
  <c r="C209" i="26"/>
  <c r="G213" i="26"/>
  <c r="E154" i="26"/>
  <c r="B159" i="26"/>
  <c r="F163" i="26"/>
  <c r="C168" i="26"/>
  <c r="G172" i="26"/>
  <c r="D177" i="26"/>
  <c r="H181" i="26"/>
  <c r="E186" i="26"/>
  <c r="B191" i="26"/>
  <c r="F195" i="26"/>
  <c r="C200" i="26"/>
  <c r="G204" i="26"/>
  <c r="D209" i="26"/>
  <c r="B214" i="26"/>
  <c r="G211" i="26"/>
  <c r="D219" i="26"/>
  <c r="G178" i="26"/>
  <c r="D183" i="26"/>
  <c r="H187" i="26"/>
  <c r="E192" i="26"/>
  <c r="B197" i="26"/>
  <c r="F201" i="26"/>
  <c r="C206" i="26"/>
  <c r="G210" i="26"/>
  <c r="H215" i="26"/>
  <c r="C213" i="26"/>
  <c r="G247" i="26"/>
  <c r="H223" i="26"/>
  <c r="C236" i="26"/>
  <c r="H247" i="26"/>
  <c r="B220" i="26"/>
  <c r="E230" i="26"/>
  <c r="C242" i="26"/>
  <c r="G254" i="26"/>
  <c r="G224" i="26"/>
  <c r="E236" i="26"/>
  <c r="H248" i="26"/>
  <c r="D220" i="26"/>
  <c r="G230" i="26"/>
  <c r="C243" i="26"/>
  <c r="H255" i="26"/>
  <c r="B225" i="26"/>
  <c r="E237" i="26"/>
  <c r="H249" i="26"/>
  <c r="B221" i="26"/>
  <c r="G231" i="26"/>
  <c r="C244" i="26"/>
  <c r="D260" i="26"/>
  <c r="F223" i="26"/>
  <c r="C235" i="26"/>
  <c r="F247" i="26"/>
  <c r="B55" i="26"/>
  <c r="H61" i="26"/>
  <c r="C75" i="26"/>
  <c r="H71" i="26"/>
  <c r="C93" i="26"/>
  <c r="E103" i="26"/>
  <c r="E95" i="26"/>
  <c r="F95" i="26"/>
  <c r="H96" i="26"/>
  <c r="B87" i="26"/>
  <c r="B103" i="26"/>
  <c r="C115" i="26"/>
  <c r="H262" i="26"/>
  <c r="F120" i="26"/>
  <c r="D118" i="26"/>
  <c r="D123" i="26"/>
  <c r="G124" i="26"/>
  <c r="D133" i="26"/>
  <c r="B132" i="26"/>
  <c r="C152" i="26"/>
  <c r="H144" i="26"/>
  <c r="B131" i="26"/>
  <c r="B128" i="26"/>
  <c r="H124" i="26"/>
  <c r="G140" i="26"/>
  <c r="F127" i="26"/>
  <c r="C156" i="26"/>
  <c r="C133" i="26"/>
  <c r="C130" i="26"/>
  <c r="E151" i="26"/>
  <c r="H138" i="26"/>
  <c r="D142" i="26"/>
  <c r="H160" i="26"/>
  <c r="F145" i="26"/>
  <c r="B166" i="26"/>
  <c r="C147" i="26"/>
  <c r="F173" i="26"/>
  <c r="F147" i="26"/>
  <c r="F176" i="26"/>
  <c r="D143" i="26"/>
  <c r="G159" i="26"/>
  <c r="G151" i="26"/>
  <c r="F178" i="26"/>
  <c r="C151" i="26"/>
  <c r="E158" i="26"/>
  <c r="B174" i="26"/>
  <c r="F141" i="26"/>
  <c r="C146" i="26"/>
  <c r="G150" i="26"/>
  <c r="G155" i="26"/>
  <c r="B164" i="26"/>
  <c r="C180" i="26"/>
  <c r="G141" i="26"/>
  <c r="D146" i="26"/>
  <c r="H150" i="26"/>
  <c r="H155" i="26"/>
  <c r="C164" i="26"/>
  <c r="D181" i="26"/>
  <c r="B206" i="26"/>
  <c r="E160" i="26"/>
  <c r="E166" i="26"/>
  <c r="G174" i="26"/>
  <c r="B186" i="26"/>
  <c r="C202" i="26"/>
  <c r="E157" i="26"/>
  <c r="G163" i="26"/>
  <c r="C170" i="26"/>
  <c r="E180" i="26"/>
  <c r="B193" i="26"/>
  <c r="D212" i="26"/>
  <c r="G166" i="26"/>
  <c r="D175" i="26"/>
  <c r="H186" i="26"/>
  <c r="H202" i="26"/>
  <c r="D208" i="26"/>
  <c r="G168" i="26"/>
  <c r="H178" i="26"/>
  <c r="C191" i="26"/>
  <c r="G209" i="26"/>
  <c r="D262" i="26"/>
  <c r="E262" i="26"/>
  <c r="F258" i="26"/>
  <c r="B254" i="26"/>
  <c r="E249" i="26"/>
  <c r="H244" i="26"/>
  <c r="D240" i="26"/>
  <c r="G235" i="26"/>
  <c r="C231" i="26"/>
  <c r="F226" i="26"/>
  <c r="B222" i="26"/>
  <c r="E217" i="26"/>
  <c r="G260" i="26"/>
  <c r="C256" i="26"/>
  <c r="F251" i="26"/>
  <c r="B247" i="26"/>
  <c r="E242" i="26"/>
  <c r="H237" i="26"/>
  <c r="D233" i="26"/>
  <c r="G228" i="26"/>
  <c r="C224" i="26"/>
  <c r="F219" i="26"/>
  <c r="B215" i="26"/>
  <c r="E259" i="26"/>
  <c r="H254" i="26"/>
  <c r="D250" i="26"/>
  <c r="G245" i="26"/>
  <c r="C241" i="26"/>
  <c r="F236" i="26"/>
  <c r="B232" i="26"/>
  <c r="E227" i="26"/>
  <c r="H222" i="26"/>
  <c r="D218" i="26"/>
  <c r="D261" i="26"/>
  <c r="G256" i="26"/>
  <c r="B260" i="26"/>
  <c r="E255" i="26"/>
  <c r="H250" i="26"/>
  <c r="D246" i="26"/>
  <c r="G241" i="26"/>
  <c r="C237" i="26"/>
  <c r="F232" i="26"/>
  <c r="B228" i="26"/>
  <c r="E223" i="26"/>
  <c r="C258" i="26"/>
  <c r="F257" i="26"/>
  <c r="E256" i="26"/>
  <c r="F249" i="26"/>
  <c r="E240" i="26"/>
  <c r="D231" i="26"/>
  <c r="G255" i="26"/>
  <c r="C246" i="26"/>
  <c r="B237" i="26"/>
  <c r="H227" i="26"/>
  <c r="C250" i="26"/>
  <c r="H231" i="26"/>
  <c r="C219" i="26"/>
  <c r="G246" i="26"/>
  <c r="E228" i="26"/>
  <c r="B257" i="26"/>
  <c r="G240" i="26"/>
  <c r="G222" i="26"/>
  <c r="B249" i="26"/>
  <c r="B234" i="26"/>
  <c r="G218" i="26"/>
  <c r="B243" i="26"/>
  <c r="D227" i="26"/>
  <c r="D251" i="26"/>
  <c r="D236" i="26"/>
  <c r="C222" i="26"/>
  <c r="D245" i="26"/>
  <c r="F229" i="26"/>
  <c r="H217" i="26"/>
  <c r="B212" i="26"/>
  <c r="B213" i="26"/>
  <c r="D207" i="26"/>
  <c r="E200" i="26"/>
  <c r="G194" i="26"/>
  <c r="B189" i="26"/>
  <c r="C182" i="26"/>
  <c r="E176" i="26"/>
  <c r="H212" i="26"/>
  <c r="G212" i="26"/>
  <c r="B207" i="26"/>
  <c r="D201" i="26"/>
  <c r="E194" i="26"/>
  <c r="G188" i="26"/>
  <c r="B183" i="26"/>
  <c r="C176" i="26"/>
  <c r="E170" i="26"/>
  <c r="G164" i="26"/>
  <c r="H157" i="26"/>
  <c r="B217" i="26"/>
  <c r="D210" i="26"/>
  <c r="E203" i="26"/>
  <c r="G197" i="26"/>
  <c r="B192" i="26"/>
  <c r="C185" i="26"/>
  <c r="E179" i="26"/>
  <c r="G173" i="26"/>
  <c r="H166" i="26"/>
  <c r="C161" i="26"/>
  <c r="E155" i="26"/>
  <c r="F205" i="26"/>
  <c r="E196" i="26"/>
  <c r="B209" i="26"/>
  <c r="D198" i="26"/>
  <c r="C189" i="26"/>
  <c r="B180" i="26"/>
  <c r="B170" i="26"/>
  <c r="C207" i="26"/>
  <c r="B198" i="26"/>
  <c r="B187" i="26"/>
  <c r="H177" i="26"/>
  <c r="H169" i="26"/>
  <c r="C205" i="26"/>
  <c r="B196" i="26"/>
  <c r="E212" i="26"/>
  <c r="B201" i="26"/>
  <c r="H191" i="26"/>
  <c r="G182" i="26"/>
  <c r="E172" i="26"/>
  <c r="F216" i="26"/>
  <c r="B182" i="26"/>
  <c r="D215" i="26"/>
  <c r="F189" i="26"/>
  <c r="E168" i="26"/>
  <c r="D197" i="26"/>
  <c r="D172" i="26"/>
  <c r="C159" i="26"/>
  <c r="D189" i="26"/>
  <c r="H167" i="26"/>
  <c r="H209" i="26"/>
  <c r="C167" i="26"/>
  <c r="B152" i="26"/>
  <c r="H142" i="26"/>
  <c r="D166" i="26"/>
  <c r="H151" i="26"/>
  <c r="G142" i="26"/>
  <c r="B161" i="26"/>
  <c r="D195" i="26"/>
  <c r="H176" i="26"/>
  <c r="B188" i="26"/>
  <c r="C140" i="26"/>
  <c r="C195" i="26"/>
  <c r="D182" i="26"/>
  <c r="H153" i="26"/>
  <c r="G134" i="26"/>
  <c r="D124" i="26"/>
  <c r="G167" i="26"/>
  <c r="C137" i="26"/>
  <c r="D145" i="26"/>
  <c r="B150" i="26"/>
  <c r="F125" i="26"/>
  <c r="B120" i="26"/>
  <c r="C120" i="26"/>
  <c r="G108" i="26"/>
  <c r="C107" i="26"/>
  <c r="E112" i="26"/>
  <c r="C105" i="26"/>
  <c r="C78" i="26"/>
  <c r="G56" i="26"/>
  <c r="E30" i="26"/>
  <c r="E32" i="26"/>
  <c r="D41" i="26"/>
  <c r="C57" i="26"/>
  <c r="B42" i="26"/>
  <c r="D58" i="26"/>
  <c r="E46" i="26"/>
  <c r="F44" i="26"/>
  <c r="C60" i="26"/>
  <c r="B64" i="26"/>
  <c r="F48" i="26"/>
  <c r="H73" i="26"/>
  <c r="C59" i="26"/>
  <c r="F61" i="26"/>
  <c r="C58" i="26"/>
  <c r="B83" i="26"/>
  <c r="D64" i="26"/>
  <c r="F57" i="26"/>
  <c r="F79" i="26"/>
  <c r="C68" i="26"/>
  <c r="H86" i="26"/>
  <c r="B78" i="26"/>
  <c r="H66" i="26"/>
  <c r="E78" i="26"/>
  <c r="G65" i="26"/>
  <c r="B74" i="26"/>
  <c r="C83" i="26"/>
  <c r="G83" i="26"/>
  <c r="D68" i="26"/>
  <c r="E77" i="26"/>
  <c r="H95" i="26"/>
  <c r="C70" i="26"/>
  <c r="G74" i="26"/>
  <c r="D79" i="26"/>
  <c r="H83" i="26"/>
  <c r="C69" i="26"/>
  <c r="G73" i="26"/>
  <c r="D78" i="26"/>
  <c r="H82" i="26"/>
  <c r="C95" i="26"/>
  <c r="F69" i="26"/>
  <c r="C74" i="26"/>
  <c r="G78" i="26"/>
  <c r="D83" i="26"/>
  <c r="E96" i="26"/>
  <c r="B105" i="26"/>
  <c r="G68" i="26"/>
  <c r="D73" i="26"/>
  <c r="H77" i="26"/>
  <c r="E82" i="26"/>
  <c r="E92" i="26"/>
  <c r="E99" i="26"/>
  <c r="B100" i="26"/>
  <c r="C101" i="26"/>
  <c r="D104" i="26"/>
  <c r="C106" i="26"/>
  <c r="E107" i="26"/>
  <c r="F108" i="26"/>
  <c r="G110" i="26"/>
  <c r="G90" i="26"/>
  <c r="C98" i="26"/>
  <c r="E105" i="26"/>
  <c r="G85" i="26"/>
  <c r="B93" i="26"/>
  <c r="E100" i="26"/>
  <c r="G107" i="26"/>
  <c r="D112" i="26"/>
  <c r="G91" i="26"/>
  <c r="H98" i="26"/>
  <c r="D106" i="26"/>
  <c r="D86" i="26"/>
  <c r="G93" i="26"/>
  <c r="B101" i="26"/>
  <c r="E108" i="26"/>
  <c r="C111" i="26"/>
  <c r="G113" i="26"/>
  <c r="F87" i="26"/>
  <c r="C92" i="26"/>
  <c r="G96" i="26"/>
  <c r="D101" i="26"/>
  <c r="H105" i="26"/>
  <c r="E110" i="26"/>
  <c r="D84" i="26"/>
  <c r="H88" i="26"/>
  <c r="E93" i="26"/>
  <c r="B98" i="26"/>
  <c r="B32" i="26"/>
  <c r="D35" i="26"/>
  <c r="G32" i="26"/>
  <c r="F50" i="26"/>
  <c r="B36" i="26"/>
  <c r="D52" i="26"/>
  <c r="C48" i="26"/>
  <c r="D49" i="26"/>
  <c r="F49" i="26"/>
  <c r="G49" i="26"/>
  <c r="H49" i="26"/>
  <c r="G61" i="26"/>
  <c r="F63" i="26"/>
  <c r="D59" i="26"/>
  <c r="F76" i="26"/>
  <c r="G67" i="26"/>
  <c r="G58" i="26"/>
  <c r="B96" i="26"/>
  <c r="C71" i="26"/>
  <c r="C62" i="26"/>
  <c r="H81" i="26"/>
  <c r="D69" i="26"/>
  <c r="D82" i="26"/>
  <c r="E67" i="26"/>
  <c r="D76" i="26"/>
  <c r="C89" i="26"/>
  <c r="H90" i="26"/>
  <c r="F70" i="26"/>
  <c r="G79" i="26"/>
  <c r="G66" i="26"/>
  <c r="D71" i="26"/>
  <c r="H75" i="26"/>
  <c r="E80" i="26"/>
  <c r="B86" i="26"/>
  <c r="D70" i="26"/>
  <c r="H74" i="26"/>
  <c r="E79" i="26"/>
  <c r="B84" i="26"/>
  <c r="C66" i="26"/>
  <c r="G70" i="26"/>
  <c r="D75" i="26"/>
  <c r="H79" i="26"/>
  <c r="H84" i="26"/>
  <c r="B85" i="26"/>
  <c r="D65" i="26"/>
  <c r="H69" i="26"/>
  <c r="E74" i="26"/>
  <c r="B79" i="26"/>
  <c r="F83" i="26"/>
  <c r="F105" i="26"/>
  <c r="C94" i="26"/>
  <c r="B97" i="26"/>
  <c r="G97" i="26"/>
  <c r="F101" i="26"/>
  <c r="C103" i="26"/>
  <c r="H103" i="26"/>
  <c r="C109" i="26"/>
  <c r="E111" i="26"/>
  <c r="F92" i="26"/>
  <c r="H99" i="26"/>
  <c r="D107" i="26"/>
  <c r="E87" i="26"/>
  <c r="H94" i="26"/>
  <c r="C102" i="26"/>
  <c r="F109" i="26"/>
  <c r="C86" i="26"/>
  <c r="F93" i="26"/>
  <c r="H100" i="26"/>
  <c r="C119" i="26"/>
  <c r="E117" i="26"/>
  <c r="E118" i="26"/>
  <c r="B117" i="26"/>
  <c r="G115" i="26"/>
  <c r="D115" i="26"/>
  <c r="E115" i="26"/>
  <c r="F114" i="26"/>
  <c r="B111" i="26"/>
  <c r="E106" i="26"/>
  <c r="H101" i="26"/>
  <c r="D97" i="26"/>
  <c r="G92" i="26"/>
  <c r="C88" i="26"/>
  <c r="D114" i="26"/>
  <c r="B114" i="26"/>
  <c r="E109" i="26"/>
  <c r="H104" i="26"/>
  <c r="D100" i="26"/>
  <c r="F94" i="26"/>
  <c r="G87" i="26"/>
  <c r="G112" i="26"/>
  <c r="B107" i="26"/>
  <c r="C100" i="26"/>
  <c r="E94" i="26"/>
  <c r="G88" i="26"/>
  <c r="F113" i="26"/>
  <c r="B113" i="26"/>
  <c r="H102" i="26"/>
  <c r="H91" i="26"/>
  <c r="B110" i="26"/>
  <c r="C97" i="26"/>
  <c r="G109" i="26"/>
  <c r="F98" i="26"/>
  <c r="H110" i="26"/>
  <c r="D96" i="26"/>
  <c r="G106" i="26"/>
  <c r="D103" i="26"/>
  <c r="D98" i="26"/>
  <c r="G94" i="26"/>
  <c r="F88" i="26"/>
  <c r="G76" i="26"/>
  <c r="F67" i="26"/>
  <c r="E91" i="26"/>
  <c r="F77" i="26"/>
  <c r="E68" i="26"/>
  <c r="G81" i="26"/>
  <c r="F72" i="26"/>
  <c r="G82" i="26"/>
  <c r="F73" i="26"/>
  <c r="F84" i="26"/>
  <c r="F66" i="26"/>
  <c r="H80" i="26"/>
  <c r="E64" i="26"/>
  <c r="G64" i="26"/>
  <c r="F85" i="26"/>
  <c r="C65" i="26"/>
  <c r="G59" i="26"/>
  <c r="D80" i="26"/>
  <c r="E54" i="26"/>
  <c r="F56" i="26"/>
  <c r="F52" i="26"/>
  <c r="E59" i="26"/>
  <c r="F30" i="26"/>
  <c r="G40" i="26"/>
  <c r="C113" i="26"/>
  <c r="H112" i="26"/>
  <c r="D108" i="26"/>
  <c r="G103" i="26"/>
  <c r="C99" i="26"/>
  <c r="D92" i="26"/>
  <c r="F86" i="26"/>
  <c r="F111" i="26"/>
  <c r="G104" i="26"/>
  <c r="B99" i="26"/>
  <c r="D93" i="26"/>
  <c r="E86" i="26"/>
  <c r="D111" i="26"/>
  <c r="C110" i="26"/>
  <c r="D99" i="26"/>
  <c r="C90" i="26"/>
  <c r="B108" i="26"/>
  <c r="D95" i="26"/>
  <c r="H111" i="26"/>
  <c r="F96" i="26"/>
  <c r="B109" i="26"/>
  <c r="D94" i="26"/>
  <c r="D110" i="26"/>
  <c r="H106" i="26"/>
  <c r="B102" i="26"/>
  <c r="G99" i="26"/>
  <c r="C85" i="26"/>
  <c r="F75" i="26"/>
  <c r="E66" i="26"/>
  <c r="H87" i="26"/>
  <c r="E76" i="26"/>
  <c r="D67" i="26"/>
  <c r="F80" i="26"/>
  <c r="E71" i="26"/>
  <c r="F81" i="26"/>
  <c r="E72" i="26"/>
  <c r="B82" i="26"/>
  <c r="B65" i="26"/>
  <c r="F78" i="26"/>
  <c r="F90" i="26"/>
  <c r="E63" i="26"/>
  <c r="G80" i="26"/>
  <c r="H62" i="26"/>
  <c r="E58" i="26"/>
  <c r="F74" i="26"/>
  <c r="D53" i="26"/>
  <c r="D55" i="26"/>
  <c r="C49" i="26"/>
  <c r="F46" i="26"/>
  <c r="B46" i="26"/>
  <c r="D47" i="26"/>
  <c r="D62" i="26"/>
  <c r="B75" i="26"/>
  <c r="F64" i="26"/>
  <c r="C81" i="26"/>
  <c r="D77" i="26"/>
  <c r="H65" i="26"/>
  <c r="G60" i="26"/>
  <c r="E73" i="26"/>
  <c r="D61" i="26"/>
  <c r="E56" i="26"/>
  <c r="H76" i="26"/>
  <c r="F62" i="26"/>
  <c r="D57" i="26"/>
  <c r="C76" i="26"/>
  <c r="B62" i="26"/>
  <c r="F82" i="26"/>
  <c r="B70" i="26"/>
  <c r="D60" i="26"/>
  <c r="B80" i="26"/>
  <c r="B57" i="26"/>
  <c r="C52" i="26"/>
  <c r="E65" i="26"/>
  <c r="C53" i="26"/>
  <c r="E47" i="26"/>
  <c r="C54" i="26"/>
  <c r="E70" i="26"/>
  <c r="G52" i="26"/>
  <c r="B56" i="26"/>
  <c r="D56" i="26"/>
  <c r="E62" i="26"/>
  <c r="H60" i="26"/>
  <c r="C44" i="26"/>
  <c r="G41" i="26"/>
  <c r="E48" i="26"/>
  <c r="G37" i="26"/>
  <c r="D37" i="26"/>
  <c r="F41" i="26"/>
  <c r="D43" i="26"/>
  <c r="D51" i="26"/>
  <c r="B54" i="26"/>
  <c r="D39" i="26"/>
  <c r="C28" i="26"/>
  <c r="D87" i="26"/>
  <c r="B72" i="26"/>
  <c r="D63" i="26"/>
  <c r="G77" i="26"/>
  <c r="D74" i="26"/>
  <c r="C64" i="26"/>
  <c r="F59" i="26"/>
  <c r="F68" i="26"/>
  <c r="B60" i="26"/>
  <c r="H92" i="26"/>
  <c r="G72" i="26"/>
  <c r="B61" i="26"/>
  <c r="E83" i="26"/>
  <c r="H70" i="26"/>
  <c r="F60" i="26"/>
  <c r="G75" i="26"/>
  <c r="F65" i="26"/>
  <c r="B59" i="26"/>
  <c r="B66" i="26"/>
  <c r="F55" i="26"/>
  <c r="B51" i="26"/>
  <c r="E61" i="26"/>
  <c r="H50" i="26"/>
  <c r="C61" i="26"/>
  <c r="B53" i="26"/>
  <c r="G63" i="26"/>
  <c r="F51" i="26"/>
  <c r="H54" i="26"/>
  <c r="E53" i="26"/>
  <c r="H55" i="26"/>
  <c r="H59" i="26"/>
  <c r="B43" i="26"/>
  <c r="E39" i="26"/>
  <c r="C51" i="26"/>
  <c r="D34" i="26"/>
  <c r="C34" i="26"/>
  <c r="B37" i="26"/>
  <c r="H47" i="26"/>
  <c r="C42" i="26"/>
  <c r="H40" i="26"/>
  <c r="D33" i="26"/>
  <c r="F27" i="26"/>
  <c r="P48" i="22"/>
  <c r="C39" i="26"/>
  <c r="H33" i="26"/>
  <c r="F29" i="26"/>
  <c r="G29" i="26"/>
  <c r="H27" i="26"/>
  <c r="E21" i="26"/>
  <c r="G42" i="26"/>
  <c r="C45" i="26"/>
  <c r="E37" i="26"/>
  <c r="H31" i="26"/>
  <c r="C29" i="26"/>
  <c r="F32" i="26"/>
  <c r="E29" i="26"/>
  <c r="B27" i="26"/>
  <c r="E33" i="26"/>
  <c r="F37" i="26"/>
  <c r="H36" i="26"/>
  <c r="G27" i="26"/>
  <c r="G24" i="26" s="1"/>
  <c r="E50" i="26"/>
  <c r="G53" i="26"/>
  <c r="C50" i="26"/>
  <c r="H52" i="26"/>
  <c r="C55" i="26"/>
  <c r="H41" i="26"/>
  <c r="F40" i="26"/>
  <c r="E52" i="26"/>
  <c r="E42" i="26"/>
  <c r="C67" i="26"/>
  <c r="G35" i="26"/>
  <c r="F43" i="26"/>
  <c r="F31" i="26"/>
  <c r="B45" i="26"/>
  <c r="D32" i="26"/>
  <c r="E40" i="26"/>
  <c r="H42" i="26"/>
  <c r="G44" i="26"/>
  <c r="B33" i="26"/>
  <c r="C47" i="26"/>
  <c r="C36" i="26"/>
  <c r="C33" i="26"/>
  <c r="C27" i="26"/>
  <c r="D31" i="26"/>
  <c r="B28" i="26"/>
  <c r="E55" i="26"/>
  <c r="C73" i="26"/>
  <c r="H51" i="26"/>
  <c r="B58" i="26"/>
  <c r="G69" i="26"/>
  <c r="E51" i="26"/>
  <c r="H46" i="26"/>
  <c r="B48" i="26"/>
  <c r="B49" i="26"/>
  <c r="F53" i="26"/>
  <c r="D38" i="26"/>
  <c r="D46" i="26"/>
  <c r="B40" i="26"/>
  <c r="C46" i="26"/>
  <c r="H32" i="26"/>
  <c r="C40" i="26"/>
  <c r="H48" i="26"/>
  <c r="B41" i="26"/>
  <c r="B30" i="26"/>
  <c r="H37" i="26"/>
  <c r="H39" i="26"/>
  <c r="G51" i="26"/>
  <c r="F42" i="26"/>
  <c r="D42" i="26"/>
  <c r="B31" i="26"/>
  <c r="H30" i="26"/>
  <c r="G30" i="26"/>
  <c r="F28" i="26"/>
  <c r="E31" i="26"/>
  <c r="D54" i="26"/>
  <c r="H64" i="26"/>
  <c r="G50" i="26"/>
  <c r="C56" i="26"/>
  <c r="C63" i="26"/>
  <c r="D50" i="26"/>
  <c r="G45" i="26"/>
  <c r="G46" i="26"/>
  <c r="G47" i="26"/>
  <c r="G48" i="26"/>
  <c r="C37" i="26"/>
  <c r="G55" i="26"/>
  <c r="H38" i="26"/>
  <c r="G43" i="26"/>
  <c r="G31" i="26"/>
  <c r="F38" i="26"/>
  <c r="E45" i="26"/>
  <c r="F39" i="26"/>
  <c r="B68" i="26"/>
  <c r="G36" i="26"/>
  <c r="B39" i="26"/>
  <c r="D44" i="26"/>
  <c r="G39" i="26"/>
  <c r="F34" i="26"/>
  <c r="D30" i="26"/>
  <c r="C30" i="26"/>
  <c r="D29" i="26"/>
  <c r="E27" i="26"/>
  <c r="G28" i="26"/>
  <c r="B118" i="26"/>
  <c r="B52" i="26"/>
  <c r="F58" i="26"/>
  <c r="F71" i="26"/>
  <c r="H53" i="26"/>
  <c r="G57" i="26"/>
  <c r="G62" i="26"/>
  <c r="E43" i="26"/>
  <c r="E44" i="26"/>
  <c r="D45" i="26"/>
  <c r="H44" i="26"/>
  <c r="H34" i="26"/>
  <c r="F47" i="26"/>
  <c r="F36" i="26"/>
  <c r="D40" i="26"/>
  <c r="E57" i="26"/>
  <c r="F35" i="26"/>
  <c r="E41" i="26"/>
  <c r="E36" i="26"/>
  <c r="B47" i="26"/>
  <c r="G54" i="26"/>
  <c r="D36" i="26"/>
  <c r="C38" i="26"/>
  <c r="G34" i="26"/>
  <c r="E34" i="26"/>
  <c r="B29" i="26"/>
  <c r="H28" i="26"/>
  <c r="D27" i="26"/>
  <c r="C32" i="26"/>
  <c r="E24" i="26"/>
  <c r="E23" i="26"/>
  <c r="C43" i="26"/>
  <c r="G33" i="26"/>
  <c r="H45" i="26"/>
  <c r="E35" i="26"/>
  <c r="G38" i="26"/>
  <c r="E49" i="26"/>
  <c r="B34" i="26"/>
  <c r="F54" i="26"/>
  <c r="B35" i="26"/>
  <c r="B44" i="26"/>
  <c r="D48" i="26"/>
  <c r="C35" i="26"/>
  <c r="H35" i="26"/>
  <c r="F33" i="26"/>
  <c r="E38" i="26"/>
  <c r="E28" i="26"/>
  <c r="D28" i="26"/>
  <c r="H29" i="26"/>
  <c r="F53" i="24"/>
  <c r="F52" i="24"/>
  <c r="F56" i="24"/>
  <c r="F73" i="24"/>
  <c r="F64" i="24"/>
  <c r="F46" i="24"/>
  <c r="F63" i="24"/>
  <c r="F54" i="24"/>
  <c r="F55" i="24"/>
  <c r="F62" i="24"/>
  <c r="D37" i="22"/>
  <c r="F65" i="24"/>
  <c r="G37" i="22"/>
  <c r="F45" i="24"/>
  <c r="F51" i="24"/>
  <c r="F67" i="24"/>
  <c r="F48" i="24"/>
  <c r="F71" i="24"/>
  <c r="F72" i="24"/>
  <c r="N37" i="22"/>
  <c r="F49" i="24"/>
  <c r="F69" i="24"/>
  <c r="F70" i="24"/>
  <c r="F50" i="24"/>
  <c r="F66" i="24"/>
  <c r="F68" i="24"/>
  <c r="G53" i="24"/>
  <c r="G46" i="24"/>
  <c r="F33" i="22"/>
  <c r="G73" i="24"/>
  <c r="O37" i="22"/>
  <c r="O55" i="22"/>
  <c r="G69" i="24"/>
  <c r="K37" i="22"/>
  <c r="K55" i="22"/>
  <c r="G70" i="24"/>
  <c r="L37" i="22"/>
  <c r="L55" i="22"/>
  <c r="J37" i="22"/>
  <c r="J55" i="22"/>
  <c r="E37" i="22"/>
  <c r="F37" i="22"/>
  <c r="F55" i="22"/>
  <c r="G71" i="24"/>
  <c r="M37" i="22"/>
  <c r="M55" i="22"/>
  <c r="G66" i="24"/>
  <c r="H37" i="22"/>
  <c r="H55" i="22"/>
  <c r="G67" i="24"/>
  <c r="I37" i="22"/>
  <c r="I55" i="22"/>
  <c r="K33" i="22"/>
  <c r="O33" i="22"/>
  <c r="N33" i="22"/>
  <c r="G33" i="22"/>
  <c r="E33" i="22"/>
  <c r="G52" i="24"/>
  <c r="N55" i="22"/>
  <c r="G55" i="22"/>
  <c r="G63" i="24"/>
  <c r="G62" i="24"/>
  <c r="G65" i="24"/>
  <c r="G49" i="24"/>
  <c r="G48" i="24"/>
  <c r="G56" i="24"/>
  <c r="H33" i="22"/>
  <c r="G55" i="24"/>
  <c r="G72" i="24"/>
  <c r="G64" i="24"/>
  <c r="G50" i="24"/>
  <c r="G45" i="24"/>
  <c r="M33" i="22"/>
  <c r="L33" i="22"/>
  <c r="G51" i="24"/>
  <c r="G68" i="24"/>
  <c r="G54" i="24"/>
  <c r="D55" i="22"/>
  <c r="F57" i="22"/>
  <c r="O57" i="22"/>
  <c r="P37" i="22"/>
  <c r="E55" i="22"/>
  <c r="K57" i="22"/>
  <c r="J33" i="22"/>
  <c r="J57" i="22"/>
  <c r="I33" i="22"/>
  <c r="I57" i="22"/>
  <c r="G57" i="22"/>
  <c r="N57" i="22"/>
  <c r="H57" i="22"/>
  <c r="P23" i="22"/>
  <c r="L57" i="22"/>
  <c r="M57" i="22"/>
  <c r="D33" i="22"/>
  <c r="D57" i="22"/>
  <c r="D61" i="22"/>
  <c r="E59" i="22"/>
  <c r="P55" i="22"/>
  <c r="E57" i="22"/>
  <c r="E61" i="22"/>
  <c r="F59" i="22"/>
  <c r="F61" i="22"/>
  <c r="G59" i="22"/>
  <c r="G61" i="22"/>
  <c r="H59" i="22"/>
  <c r="H61" i="22"/>
  <c r="I59" i="22"/>
  <c r="I61" i="22"/>
  <c r="J59" i="22"/>
  <c r="J61" i="22"/>
  <c r="K59" i="22"/>
  <c r="K61" i="22"/>
  <c r="L59" i="22"/>
  <c r="L61" i="22"/>
  <c r="M59" i="22"/>
  <c r="M61" i="22"/>
  <c r="N59" i="22"/>
  <c r="N61" i="22"/>
  <c r="O59" i="22"/>
  <c r="O61" i="22"/>
  <c r="P59" i="22"/>
  <c r="P61" i="22"/>
  <c r="P33" i="22"/>
  <c r="P57" i="22"/>
  <c r="D57" i="34" l="1"/>
  <c r="F57"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Ryan Flanagan</author>
  </authors>
  <commentList>
    <comment ref="B5" authorId="0" shapeId="0" xr:uid="{F89AF0F0-2655-47A1-8EE5-F0848849E647}">
      <text>
        <r>
          <rPr>
            <b/>
            <sz val="9"/>
            <color indexed="81"/>
            <rFont val="Tahoma"/>
            <family val="2"/>
          </rPr>
          <t xml:space="preserve">Explanation:
</t>
        </r>
        <r>
          <rPr>
            <sz val="9"/>
            <color indexed="81"/>
            <rFont val="Tahoma"/>
            <family val="2"/>
          </rPr>
          <t xml:space="preserve">
Enter Loan values in cells E10, E12 and E13. Loan summary in cells E15 through E18 and Loan table are automatically updated</t>
        </r>
      </text>
    </comment>
    <comment ref="G18" authorId="0" shapeId="0" xr:uid="{AF11F411-8FC8-4EC2-88BC-D5A63A8D4BB0}">
      <text>
        <r>
          <rPr>
            <b/>
            <sz val="9"/>
            <color indexed="81"/>
            <rFont val="Tahoma"/>
            <family val="2"/>
          </rPr>
          <t>Please select an option from the dropdown menu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A20" authorId="0" shapeId="0" xr:uid="{5426B120-8AE0-4D34-8D1C-536FA7EBF89F}">
      <text>
        <r>
          <rPr>
            <b/>
            <sz val="10"/>
            <color indexed="81"/>
            <rFont val="Arial"/>
            <family val="2"/>
          </rPr>
          <t xml:space="preserve">Explanation:
</t>
        </r>
        <r>
          <rPr>
            <sz val="10"/>
            <color indexed="81"/>
            <rFont val="Arial"/>
            <family val="2"/>
          </rPr>
          <t xml:space="preserve">
This section is where you list all of the sources of personal income you earn in a month. Among other things, this could include your salary from an employer, your personal savings, your benefits payments or even returns from an investment.
The number of items you include will depend on your personal situation and if any of the items listed do not apply to you, simply enter the number zero in the relevant field.</t>
        </r>
      </text>
    </comment>
    <comment ref="B20" authorId="0" shapeId="0" xr:uid="{E5F7122D-D92B-4F24-96FA-7A728ED28EC2}">
      <text>
        <r>
          <rPr>
            <b/>
            <sz val="10"/>
            <color indexed="81"/>
            <rFont val="Arial"/>
            <family val="2"/>
          </rPr>
          <t xml:space="preserve">Explanation:
</t>
        </r>
        <r>
          <rPr>
            <sz val="10"/>
            <color indexed="81"/>
            <rFont val="Arial"/>
            <family val="2"/>
          </rPr>
          <t xml:space="preserve">
Add a brief description for any items to help your Business Adviser understand each source of income.</t>
        </r>
      </text>
    </comment>
    <comment ref="F20" authorId="0" shapeId="0" xr:uid="{DBB523C4-7D25-479E-B104-89D618423612}">
      <text>
        <r>
          <rPr>
            <b/>
            <sz val="10"/>
            <color indexed="81"/>
            <rFont val="Arial"/>
            <family val="2"/>
          </rPr>
          <t xml:space="preserve">Explanation:
</t>
        </r>
        <r>
          <rPr>
            <sz val="10"/>
            <color indexed="81"/>
            <rFont val="Arial"/>
            <family val="2"/>
          </rPr>
          <t xml:space="preserve">
This is auto-calculated for you by multiplying your anticipated monthly income by 12.</t>
        </r>
      </text>
    </comment>
    <comment ref="A21" authorId="0" shapeId="0" xr:uid="{EB5E1B26-2867-4C70-B3E5-29CD3DF677C0}">
      <text>
        <r>
          <rPr>
            <b/>
            <sz val="10"/>
            <color indexed="81"/>
            <rFont val="Arial"/>
            <family val="2"/>
          </rPr>
          <t>Explanation:</t>
        </r>
        <r>
          <rPr>
            <sz val="10"/>
            <color indexed="81"/>
            <rFont val="Arial"/>
            <family val="2"/>
          </rPr>
          <t xml:space="preserve">
Your net income is the amount of earnings you receive each month once any deductions, like pay roll taxes, retirement plan contributions have been removed.</t>
        </r>
      </text>
    </comment>
    <comment ref="A22" authorId="0" shapeId="0" xr:uid="{2788F46B-0A72-4C2D-99A8-F6788142689A}">
      <text>
        <r>
          <rPr>
            <b/>
            <sz val="10"/>
            <color indexed="81"/>
            <rFont val="Arial"/>
            <family val="2"/>
          </rPr>
          <t xml:space="preserve">Explanation:
</t>
        </r>
        <r>
          <rPr>
            <sz val="10"/>
            <color indexed="81"/>
            <rFont val="Arial"/>
            <family val="2"/>
          </rPr>
          <t>There are a range of benefits that you might receive that you can list here: housing benefits, child benefits, carers and disability benefits, benefits for families, low income and Jobseeker's Allowance. 
If you are currently receiving housing or council tax benefits, we suggest that you enter the full amount of rent and council tax payable in the Personal Expenses section below (excluding these benefits) because once your business starts trading, you may lose these benefits or have them reduced. 
Talk to your local Jobcentre if you're unsure what benefits you are registered for or want to understand what impact your business will have on these benefits.</t>
        </r>
      </text>
    </comment>
    <comment ref="A23" authorId="0" shapeId="0" xr:uid="{53A68AE6-B679-4736-B879-8B6C3DDDCCCD}">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4" authorId="0" shapeId="0" xr:uid="{E9E834BC-62BB-4E04-B207-261712A3FA89}">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5" authorId="0" shapeId="0" xr:uid="{CADEDE2A-BEE0-455E-A6FB-AFF084F73AF2}">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6" authorId="0" shapeId="0" xr:uid="{56AAE477-4E9D-48AC-BFAF-9C58FF423F0E}">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7" authorId="0" shapeId="0" xr:uid="{C910C3B2-FDBD-406E-BACF-9AEFD1E430B2}">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8" authorId="0" shapeId="0" xr:uid="{AEAD5477-523D-4C84-93AF-03A04881C725}">
      <text>
        <r>
          <rPr>
            <b/>
            <sz val="10"/>
            <color indexed="81"/>
            <rFont val="Arial"/>
            <family val="2"/>
          </rPr>
          <t>Explanation:</t>
        </r>
        <r>
          <rPr>
            <sz val="10"/>
            <color indexed="81"/>
            <rFont val="Arial"/>
            <family val="2"/>
          </rPr>
          <t xml:space="preserve">
Use this field if you have any other sources of income that are not covered in the above. 
For example, if you are currently drawing on your personal savings, how much do you take-out each month? 
Or you may currently earn a monthly income or return on a financial investment, like an investment property.</t>
        </r>
      </text>
    </comment>
    <comment ref="A29" authorId="0" shapeId="0" xr:uid="{29929A35-A644-40E2-82BB-A4651AB7963C}">
      <text>
        <r>
          <rPr>
            <b/>
            <sz val="10"/>
            <color indexed="81"/>
            <rFont val="Arial"/>
            <family val="2"/>
          </rPr>
          <t>Explanation:</t>
        </r>
        <r>
          <rPr>
            <sz val="10"/>
            <color indexed="81"/>
            <rFont val="Arial"/>
            <family val="2"/>
          </rPr>
          <t xml:space="preserve">
Your total income is made up of all your individual sources of income added together.</t>
        </r>
      </text>
    </comment>
    <comment ref="A31" authorId="0" shapeId="0" xr:uid="{264D160A-A69E-4581-A9AF-96ECAEE1B1D4}">
      <text>
        <r>
          <rPr>
            <b/>
            <sz val="10"/>
            <color indexed="81"/>
            <rFont val="Arial"/>
            <family val="2"/>
          </rPr>
          <t>Explanation:</t>
        </r>
        <r>
          <rPr>
            <sz val="10"/>
            <color indexed="81"/>
            <rFont val="Arial"/>
            <family val="2"/>
          </rPr>
          <t xml:space="preserve">
This section is where you list any of the expenses you personally incur in a typical month. Among other things, this could include your home rent or mortgage payments, personal loan repayments, council tax, utilities bills, childcare or school fees, personal savings or monthly grocery bill. 
Please note we are only interested in the money that you personally spend each month, so if you share the rent or utilities payments with your partner then you only need to list the amount that you pay - not the whole rent owed on the property.
Similarly, if you currently live with your parents and pay contributions towards their mortgage, you only need to list the amount you pay to them each month. The number of items you include will depend on your personal situation.</t>
        </r>
      </text>
    </comment>
    <comment ref="B31" authorId="0" shapeId="0" xr:uid="{6CB144B6-2AFE-4407-AC03-B75F99A19FFC}">
      <text>
        <r>
          <rPr>
            <b/>
            <sz val="10"/>
            <color indexed="81"/>
            <rFont val="Arial"/>
            <family val="2"/>
          </rPr>
          <t xml:space="preserve">Explanation:
</t>
        </r>
        <r>
          <rPr>
            <sz val="10"/>
            <color indexed="81"/>
            <rFont val="Arial"/>
            <family val="2"/>
          </rPr>
          <t xml:space="preserve">
Add a brief description for any items to help your Business Adviser understand each of the expenses you list.</t>
        </r>
      </text>
    </comment>
    <comment ref="F31" authorId="0" shapeId="0" xr:uid="{175DE77E-220A-4B3E-AA43-380F7040FE6C}">
      <text>
        <r>
          <rPr>
            <b/>
            <sz val="10"/>
            <color indexed="81"/>
            <rFont val="Arial"/>
            <family val="2"/>
          </rPr>
          <t xml:space="preserve">Explanation:
</t>
        </r>
        <r>
          <rPr>
            <sz val="10"/>
            <color indexed="81"/>
            <rFont val="Arial"/>
            <family val="2"/>
          </rPr>
          <t xml:space="preserve">
This is auto-calculated for you by multiplying your anticipated monthly expenses by 12.</t>
        </r>
      </text>
    </comment>
    <comment ref="A46" authorId="0" shapeId="0" xr:uid="{1834F7EC-7995-4892-9265-688120932D8F}">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47" authorId="0" shapeId="0" xr:uid="{0695D090-54F4-486E-84E0-E2B92592E51C}">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48" authorId="0" shapeId="0" xr:uid="{DF09CCA1-2349-4077-AA6C-20578AC58C97}">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49" authorId="0" shapeId="0" xr:uid="{9808AB82-F6F5-408C-853B-EC4E60A71F47}">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50" authorId="0" shapeId="0" xr:uid="{ED9773FF-E9AE-4ADE-AC8C-835B0FDC14CA}">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51" authorId="0" shapeId="0" xr:uid="{EDFDCC00-77CF-419D-AB1E-9E763E1F8BCE}">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52" authorId="0" shapeId="0" xr:uid="{12E1CC14-A8E6-4659-B927-C398961443E4}">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53" authorId="0" shapeId="0" xr:uid="{C65BF009-FF2D-4926-A382-D51C11E16754}">
      <text>
        <r>
          <rPr>
            <b/>
            <sz val="10"/>
            <color indexed="81"/>
            <rFont val="Arial"/>
            <family val="2"/>
          </rPr>
          <t>Explanation:</t>
        </r>
        <r>
          <rPr>
            <sz val="10"/>
            <color indexed="81"/>
            <rFont val="Arial"/>
            <family val="2"/>
          </rPr>
          <t xml:space="preserve">
Use this field if you have any other expenses that are not covered in the above. 
For example, you might have another personal loan, other than your Start Up Loan, that you are currently making repayments towards.
Or if you have children, think about any costs you incur on a monthly basis like school fees, childcare, extra curricular activities etc.
</t>
        </r>
        <r>
          <rPr>
            <b/>
            <sz val="10"/>
            <color indexed="81"/>
            <rFont val="Arial"/>
            <family val="2"/>
          </rPr>
          <t>Please do not include your SUL repayment</t>
        </r>
      </text>
    </comment>
    <comment ref="A54" authorId="0" shapeId="0" xr:uid="{2E5E3AD2-580E-4772-8BDD-956311666BE0}">
      <text>
        <r>
          <rPr>
            <b/>
            <sz val="10"/>
            <color indexed="81"/>
            <rFont val="Arial"/>
            <family val="2"/>
          </rPr>
          <t>Explanation:</t>
        </r>
        <r>
          <rPr>
            <sz val="10"/>
            <color indexed="81"/>
            <rFont val="Arial"/>
            <family val="2"/>
          </rPr>
          <t xml:space="preserve">
This total is all of your personal expenses added together.</t>
        </r>
      </text>
    </comment>
    <comment ref="D56" authorId="0" shapeId="0" xr:uid="{5827B399-D37C-4819-AEEE-7E3F9D691357}">
      <text>
        <r>
          <rPr>
            <b/>
            <sz val="10"/>
            <color indexed="81"/>
            <rFont val="Arial"/>
            <family val="2"/>
          </rPr>
          <t>Explanation:</t>
        </r>
        <r>
          <rPr>
            <sz val="10"/>
            <color indexed="81"/>
            <rFont val="Arial"/>
            <family val="2"/>
          </rPr>
          <t xml:space="preserve">
This is the remaining MONTHLY balance once you remove all your expenses from your total current income. 
If this figure is negative (in deficit), it means that your personal expenses are greater than your personal income each month and your business will need to bring in sufficient income to help you cover these costs. This figure will auto-populate the </t>
        </r>
        <r>
          <rPr>
            <i/>
            <sz val="10"/>
            <color indexed="81"/>
            <rFont val="Arial"/>
            <family val="2"/>
          </rPr>
          <t>'Your salary (if PSB is in deficit)'</t>
        </r>
        <r>
          <rPr>
            <sz val="10"/>
            <color indexed="81"/>
            <rFont val="Arial"/>
            <family val="2"/>
          </rPr>
          <t xml:space="preserve"> line in your Cash Flow Forecast on the next tab.
Conversely, if the figure is positive (in surplus), it means you are earning more income than you are generating costs, which means that any money you take from your business as a salary will be a bonus. This means the </t>
        </r>
        <r>
          <rPr>
            <i/>
            <sz val="10"/>
            <color indexed="81"/>
            <rFont val="Arial"/>
            <family val="2"/>
          </rPr>
          <t>'Your salary (if PSB is in deficit)'</t>
        </r>
        <r>
          <rPr>
            <sz val="10"/>
            <color indexed="81"/>
            <rFont val="Arial"/>
            <family val="2"/>
          </rPr>
          <t xml:space="preserve"> line in your Cash Flow Forecast on the next tab can stay at 'zero'. 
</t>
        </r>
      </text>
    </comment>
    <comment ref="F56" authorId="0" shapeId="0" xr:uid="{9FE9E8A9-BBC4-43E0-857B-5AA5C0B3F761}">
      <text>
        <r>
          <rPr>
            <b/>
            <sz val="10"/>
            <color indexed="81"/>
            <rFont val="Arial"/>
            <family val="2"/>
          </rPr>
          <t>Explanation:</t>
        </r>
        <r>
          <rPr>
            <sz val="10"/>
            <color indexed="81"/>
            <rFont val="Arial"/>
            <family val="2"/>
          </rPr>
          <t xml:space="preserve">
This is the remaining ANNUAL balance once you remove all your expenses  from your total current income. 
This annual figure will not be used in your Cash Flow Forecast but may be useful for your reference.
</t>
        </r>
      </text>
    </comment>
    <comment ref="A58" authorId="0" shapeId="0" xr:uid="{555E3CA1-E471-4F03-8F45-28AE4B44C269}">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Personal Survival Budget.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A13" authorId="0" shapeId="0" xr:uid="{971DEA2A-0C63-4C4F-B772-4EC40CA88BBC}">
      <text>
        <r>
          <rPr>
            <b/>
            <sz val="10"/>
            <color indexed="81"/>
            <rFont val="Arial"/>
            <family val="2"/>
          </rPr>
          <t>Explanation</t>
        </r>
        <r>
          <rPr>
            <sz val="10"/>
            <color indexed="81"/>
            <rFont val="Arial"/>
            <family val="2"/>
          </rPr>
          <t xml:space="preserve">
Your sales assumptions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I17" authorId="0" shapeId="0" xr:uid="{1516374D-521B-433E-B42A-C7A8D773A7AA}">
      <text>
        <r>
          <rPr>
            <b/>
            <sz val="10"/>
            <color indexed="81"/>
            <rFont val="Arial"/>
            <family val="2"/>
          </rPr>
          <t xml:space="preserve">Explanation:
</t>
        </r>
        <r>
          <rPr>
            <sz val="10"/>
            <color indexed="81"/>
            <rFont val="Arial"/>
            <family val="2"/>
          </rPr>
          <t>This is a worked example to show you what to input into each cell.</t>
        </r>
      </text>
    </comment>
    <comment ref="A18" authorId="0" shapeId="0" xr:uid="{5F249680-4A43-49F1-A23A-ABD2B5BA8ACC}">
      <text>
        <r>
          <rPr>
            <b/>
            <sz val="10"/>
            <color indexed="81"/>
            <rFont val="Arial"/>
            <family val="2"/>
          </rPr>
          <t xml:space="preserve">Explanation:
</t>
        </r>
        <r>
          <rPr>
            <sz val="10"/>
            <color indexed="81"/>
            <rFont val="Arial"/>
            <family val="2"/>
          </rPr>
          <t xml:space="preserve">
List your revenue generating items in this row (whether it's a product or service). If you have more than four, consider grouping them together.</t>
        </r>
      </text>
    </comment>
    <comment ref="A19" authorId="0" shapeId="0" xr:uid="{37BA1DC9-E893-451B-BD45-4527318D89F6}">
      <text>
        <r>
          <rPr>
            <b/>
            <sz val="10"/>
            <color indexed="81"/>
            <rFont val="Arial"/>
            <family val="2"/>
          </rPr>
          <t xml:space="preserve">Explanation:
</t>
        </r>
        <r>
          <rPr>
            <sz val="10"/>
            <color indexed="81"/>
            <rFont val="Arial"/>
            <family val="2"/>
          </rPr>
          <t>Enter the amount that you sell this item for on a single unit basis.</t>
        </r>
      </text>
    </comment>
    <comment ref="A20" authorId="0" shapeId="0" xr:uid="{8D7FFD0D-91A2-474E-90DE-5AE8003E3585}">
      <text>
        <r>
          <rPr>
            <b/>
            <sz val="10"/>
            <color indexed="81"/>
            <rFont val="Arial"/>
            <family val="2"/>
          </rPr>
          <t xml:space="preserve">Explanation:
</t>
        </r>
        <r>
          <rPr>
            <sz val="10"/>
            <color indexed="81"/>
            <rFont val="Arial"/>
            <family val="2"/>
          </rPr>
          <t>Enter the total cost you incur in producing this item on a single unit basis.</t>
        </r>
      </text>
    </comment>
    <comment ref="A21" authorId="0" shapeId="0" xr:uid="{652B9298-07E1-4177-9BC1-6C3B200A3234}">
      <text>
        <r>
          <rPr>
            <b/>
            <sz val="9"/>
            <color indexed="81"/>
            <rFont val="Tahoma"/>
            <family val="2"/>
          </rPr>
          <t xml:space="preserve">Explanation:
</t>
        </r>
        <r>
          <rPr>
            <sz val="9"/>
            <color indexed="81"/>
            <rFont val="Tahoma"/>
            <family val="2"/>
          </rPr>
          <t>Your Gross Margin shows the percentage of profit you make on the sale of each unit.</t>
        </r>
        <r>
          <rPr>
            <b/>
            <sz val="9"/>
            <color indexed="81"/>
            <rFont val="Tahoma"/>
            <family val="2"/>
          </rPr>
          <t xml:space="preserve">
</t>
        </r>
        <r>
          <rPr>
            <sz val="9"/>
            <color indexed="81"/>
            <rFont val="Tahoma"/>
            <family val="2"/>
          </rPr>
          <t>Your Gross Margin is calculated by subtracting your cost price from your sales price and dividing the total by the cost price. This is expressed as a  percentage; the higher the percentage, the more you are earning on every sale. 
These cells will auto-calculate for you.</t>
        </r>
      </text>
    </comment>
    <comment ref="B26" authorId="0" shapeId="0" xr:uid="{450F6909-36B5-4042-BDC1-5052E93A9A8A}">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C26" authorId="0" shapeId="0" xr:uid="{E9035B28-F409-45D3-9ABB-B25DC153D68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D26" authorId="0" shapeId="0" xr:uid="{842FCA20-10AC-45D8-BFFA-E143AB143E82}">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E26" authorId="0" shapeId="0" xr:uid="{7741CE75-95F1-4638-93E4-F0E8BC5FF9C0}">
      <text>
        <r>
          <rPr>
            <b/>
            <sz val="10"/>
            <color indexed="81"/>
            <rFont val="Arial"/>
            <family val="2"/>
          </rPr>
          <t xml:space="preserve">Explanation:
</t>
        </r>
        <r>
          <rPr>
            <sz val="10"/>
            <color indexed="81"/>
            <rFont val="Arial"/>
            <family val="2"/>
          </rPr>
          <t>In these cells, enter the quantity of sales you expect to make for each item over the next 12-months. 
Think about when you expect to see sale peaks and troughs. Is your business affected by seasonality? If so, this should be reflected in your numbers.</t>
        </r>
      </text>
    </comment>
    <comment ref="F26" authorId="0" shapeId="0" xr:uid="{1D1A798E-E9FE-47D4-BE62-1575FA4E8C39}">
      <text>
        <r>
          <rPr>
            <b/>
            <sz val="10"/>
            <color indexed="81"/>
            <rFont val="Arial"/>
            <family val="2"/>
          </rPr>
          <t xml:space="preserve">Explanation:
</t>
        </r>
        <r>
          <rPr>
            <sz val="10"/>
            <color indexed="81"/>
            <rFont val="Arial"/>
            <family val="2"/>
          </rPr>
          <t xml:space="preserve">
This will auto-calculate based  on the numbers you have entered for each item. </t>
        </r>
      </text>
    </comment>
    <comment ref="G26" authorId="0" shapeId="0" xr:uid="{FA65B40A-50B7-4871-BE1A-BA39A5AFD9BD}">
      <text>
        <r>
          <rPr>
            <b/>
            <sz val="10"/>
            <color indexed="81"/>
            <rFont val="Arial"/>
            <family val="2"/>
          </rPr>
          <t xml:space="preserve">Explanation:
</t>
        </r>
        <r>
          <rPr>
            <sz val="10"/>
            <color indexed="81"/>
            <rFont val="Arial"/>
            <family val="2"/>
          </rPr>
          <t>This is based on an average of 30 days per month, and is calculated by dividing your total sales volumes by 30.</t>
        </r>
      </text>
    </comment>
    <comment ref="A27" authorId="0" shapeId="0" xr:uid="{E187B51D-6564-421F-9EC8-38E920A02043}">
      <text>
        <r>
          <rPr>
            <b/>
            <sz val="10"/>
            <color indexed="81"/>
            <rFont val="Arial"/>
            <family val="2"/>
          </rPr>
          <t xml:space="preserve">Explanation:
</t>
        </r>
        <r>
          <rPr>
            <sz val="10"/>
            <color indexed="81"/>
            <rFont val="Arial"/>
            <family val="2"/>
          </rPr>
          <t>Month 1 will be the starting month that you selected above in Cell D11.</t>
        </r>
      </text>
    </comment>
    <comment ref="F44" authorId="0" shapeId="0" xr:uid="{13E88D49-2B61-4CA8-BBA8-E672F75B602A}">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G44" authorId="0" shapeId="0" xr:uid="{96D19EF0-4E10-4C94-AEEC-0FEF15AD1A0C}">
      <text>
        <r>
          <rPr>
            <b/>
            <sz val="10"/>
            <color indexed="81"/>
            <rFont val="Arial"/>
            <family val="2"/>
          </rPr>
          <t xml:space="preserve">Explanation:
</t>
        </r>
        <r>
          <rPr>
            <sz val="10"/>
            <color indexed="81"/>
            <rFont val="Arial"/>
            <family val="2"/>
          </rPr>
          <t>This is based on an average of 30 days per month, and is calculated by dividing your total sales values by 30.</t>
        </r>
      </text>
    </comment>
    <comment ref="A45" authorId="0" shapeId="0" xr:uid="{84E35816-4D7C-4FB0-9336-A7CFC7EF5718}">
      <text>
        <r>
          <rPr>
            <b/>
            <sz val="10"/>
            <color indexed="81"/>
            <rFont val="Arial"/>
            <family val="2"/>
          </rPr>
          <t xml:space="preserve">Explanation:
</t>
        </r>
        <r>
          <rPr>
            <sz val="10"/>
            <color indexed="81"/>
            <rFont val="Arial"/>
            <family val="2"/>
          </rPr>
          <t>Month 1 will be the starting month that you selected above in Cell D11.</t>
        </r>
      </text>
    </comment>
    <comment ref="F61" authorId="0" shapeId="0" xr:uid="{6F6786EC-6766-4B32-BCD5-BE1B2CF378D9}">
      <text>
        <r>
          <rPr>
            <b/>
            <sz val="10"/>
            <color indexed="81"/>
            <rFont val="Arial"/>
            <family val="2"/>
          </rPr>
          <t xml:space="preserve">Explanation:
</t>
        </r>
        <r>
          <rPr>
            <sz val="10"/>
            <color indexed="81"/>
            <rFont val="Arial"/>
            <family val="2"/>
          </rPr>
          <t xml:space="preserve">
These totals will automatically pull across into your Cash Flow Forecast.</t>
        </r>
      </text>
    </comment>
    <comment ref="G61" authorId="0" shapeId="0" xr:uid="{43F4C99B-B85A-4932-86F0-41DE6692F9CB}">
      <text>
        <r>
          <rPr>
            <b/>
            <sz val="10"/>
            <color indexed="81"/>
            <rFont val="Arial"/>
            <family val="2"/>
          </rPr>
          <t xml:space="preserve">Explanation:
</t>
        </r>
        <r>
          <rPr>
            <sz val="10"/>
            <color indexed="81"/>
            <rFont val="Arial"/>
            <family val="2"/>
          </rPr>
          <t>This is based on an average of 30 days per month, and is calculated by dividing your total cost of sales by 30.</t>
        </r>
      </text>
    </comment>
    <comment ref="A62" authorId="0" shapeId="0" xr:uid="{B77CFDC4-488A-4F8F-93C8-B2C4391694BF}">
      <text>
        <r>
          <rPr>
            <b/>
            <sz val="10"/>
            <color indexed="81"/>
            <rFont val="Arial"/>
            <family val="2"/>
          </rPr>
          <t xml:space="preserve">Explanation:
</t>
        </r>
        <r>
          <rPr>
            <sz val="10"/>
            <color indexed="81"/>
            <rFont val="Arial"/>
            <family val="2"/>
          </rPr>
          <t>Month 1 will be the starting month that you selected above in Cell D11.</t>
        </r>
      </text>
    </comment>
    <comment ref="A78" authorId="0" shapeId="0" xr:uid="{F2886A60-D5D4-468C-9917-BC92D21A6BAD}">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Sales Assumptions
This might be if something needs further explanation or if you want to more clearly reference a figure back to something in your Business 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Jane Cormack</author>
    <author>Shivain Mehta</author>
  </authors>
  <commentList>
    <comment ref="A20" authorId="0" shapeId="0" xr:uid="{C6E1AEAF-D802-487F-8E03-2F5D74B061C2}">
      <text>
        <r>
          <rPr>
            <b/>
            <sz val="10"/>
            <color indexed="81"/>
            <rFont val="Arial"/>
            <family val="2"/>
          </rPr>
          <t>Explanation:</t>
        </r>
        <r>
          <rPr>
            <sz val="10"/>
            <color indexed="81"/>
            <rFont val="Arial"/>
            <family val="2"/>
          </rPr>
          <t xml:space="preserve">
Your forecast will run for 12-months from the start month you choose. This may be the month you expect to start your business or, if you have already started trading, the month you would like to receive the loan, if successful.
Click on the cell to reveal a drop down list.</t>
        </r>
      </text>
    </comment>
    <comment ref="A22" authorId="0" shapeId="0" xr:uid="{9079C3E1-7DA4-482C-BDD9-A17D29D900E5}">
      <text>
        <r>
          <rPr>
            <b/>
            <sz val="10"/>
            <color indexed="81"/>
            <rFont val="Arial"/>
            <family val="2"/>
          </rPr>
          <t>Explanation</t>
        </r>
        <r>
          <rPr>
            <sz val="10"/>
            <color indexed="81"/>
            <rFont val="Arial"/>
            <family val="2"/>
          </rPr>
          <t xml:space="preserve">
This is where you list any money that you have coming in to your business such as product or service sales, equity or other investments and your Start Up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B22" authorId="0" shapeId="0" xr:uid="{0B190373-7805-48BE-B4D6-96386A6A9070}">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C22" authorId="0" shapeId="0" xr:uid="{FECA3588-6080-4220-8B80-70E8F14D8690}">
      <text>
        <r>
          <rPr>
            <b/>
            <sz val="10"/>
            <color indexed="81"/>
            <rFont val="Arial"/>
            <family val="2"/>
          </rPr>
          <t>Explanation:</t>
        </r>
        <r>
          <rPr>
            <sz val="10"/>
            <color indexed="81"/>
            <rFont val="Arial"/>
            <family val="2"/>
          </rPr>
          <t xml:space="preserve">
Enter any money that you have prior to starting your 12-month forecast in this column. Leave it blank if this does not apply to some/any of your items.</t>
        </r>
      </text>
    </comment>
    <comment ref="P22" authorId="0" shapeId="0" xr:uid="{71320CAF-F51A-401A-B3F0-BB2FE45C4419}">
      <text>
        <r>
          <rPr>
            <b/>
            <sz val="10"/>
            <color indexed="81"/>
            <rFont val="Arial"/>
            <family val="2"/>
          </rPr>
          <t>Explanation:</t>
        </r>
        <r>
          <rPr>
            <sz val="10"/>
            <color indexed="81"/>
            <rFont val="Arial"/>
            <family val="2"/>
          </rPr>
          <t xml:space="preserve">
This column will give you the 12-month total for each of your cash in-flows.</t>
        </r>
      </text>
    </comment>
    <comment ref="A23" authorId="0" shapeId="0" xr:uid="{BEE2A04F-3D1F-4440-A738-F3E77F46EA3D}">
      <text>
        <r>
          <rPr>
            <b/>
            <sz val="10"/>
            <color indexed="81"/>
            <rFont val="Arial"/>
            <family val="2"/>
          </rPr>
          <t xml:space="preserve">Explanation:
</t>
        </r>
        <r>
          <rPr>
            <sz val="10"/>
            <color indexed="81"/>
            <rFont val="Arial"/>
            <family val="2"/>
          </rPr>
          <t>This is value of the sales you anticipate making in the next 12-months.
This row will auto-populate based on the figures you entered in the 'Sales Assumption' tab so there is no need to update these cells.</t>
        </r>
      </text>
    </comment>
    <comment ref="D23" authorId="0" shapeId="0" xr:uid="{522632A2-437D-4566-A1A4-34AD3ED5410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G23" authorId="0" shapeId="0" xr:uid="{074568DE-096A-42E5-B48E-14F2A6900B7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H23" authorId="0" shapeId="0" xr:uid="{7862E929-D100-4E4C-984C-24E9D37F804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23" authorId="0" shapeId="0" xr:uid="{C1449E72-4BC7-4AC2-98C1-7533B5A65FB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23" authorId="0" shapeId="0" xr:uid="{631FF636-0D25-423F-BD00-FE03DABDCADF}">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23" authorId="0" shapeId="0" xr:uid="{B448FFC7-F729-4184-95A0-A8CA4EA3734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23" authorId="0" shapeId="0" xr:uid="{FBB9E370-5C4A-44C5-95DF-BF58F664268C}">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23" authorId="0" shapeId="0" xr:uid="{A2F3CBED-E959-4ED2-BA2C-8125839CF68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23" authorId="0" shapeId="0" xr:uid="{90078ECF-CC13-44E9-BDC5-2829BC955D35}">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23" authorId="0" shapeId="0" xr:uid="{F4533DCB-2477-477C-BE25-A6F9294389D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A25" authorId="0" shapeId="0" xr:uid="{BCFB5877-ED54-4B2D-830B-84FD0E7FAACE}">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A26" authorId="0" shapeId="0" xr:uid="{30D9AABE-DBE5-4345-961E-E5EDB9EE508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27" authorId="0" shapeId="0" xr:uid="{EFAC34DB-4D17-4736-BBCA-60A2EDECAED6}">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28" authorId="0" shapeId="0" xr:uid="{4DCC127E-74EF-4A50-ADBD-9427FABA80CB}">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29" authorId="0" shapeId="0" xr:uid="{C6F93D6F-8123-412B-80D0-15FFAF18CE18}">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30" authorId="0" shapeId="0" xr:uid="{7E91029C-C242-43EE-AA87-8A16B109666E}">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31" authorId="0" shapeId="0" xr:uid="{6E530C92-149C-4039-92EC-F36FCACE356C}">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32" authorId="0" shapeId="0" xr:uid="{98AF2BA5-5482-4CA6-8EE8-35A9842C441A}">
      <text>
        <r>
          <rPr>
            <b/>
            <sz val="10"/>
            <color indexed="81"/>
            <rFont val="Arial"/>
            <family val="2"/>
          </rPr>
          <t xml:space="preserve">Explanation:
</t>
        </r>
        <r>
          <rPr>
            <sz val="10"/>
            <color indexed="81"/>
            <rFont val="Arial"/>
            <family val="2"/>
          </rPr>
          <t xml:space="preserve">
Use these fields if your business has any other income or cash in-flows that are not covered in the above. 
Provide a description of these items in the next field.</t>
        </r>
      </text>
    </comment>
    <comment ref="A33" authorId="0" shapeId="0" xr:uid="{1B70B4BA-034E-410B-A767-FC5F9683D408}">
      <text>
        <r>
          <rPr>
            <b/>
            <sz val="10"/>
            <color indexed="81"/>
            <rFont val="Arial"/>
            <family val="2"/>
          </rPr>
          <t>Explanation:</t>
        </r>
        <r>
          <rPr>
            <sz val="10"/>
            <color indexed="81"/>
            <rFont val="Arial"/>
            <family val="2"/>
          </rPr>
          <t xml:space="preserve">
Your total cash in-flow is made up of all your individual sources of revenue added together.</t>
        </r>
      </text>
    </comment>
    <comment ref="A36" authorId="0" shapeId="0" xr:uid="{DC2DB72B-8236-4D57-9F9C-D47740DD0D9C}">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B36" authorId="0" shapeId="0" xr:uid="{3085524B-F610-4011-B23E-5F8D7BC03580}">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C36" authorId="0" shapeId="0" xr:uid="{A24D266A-E63A-43D5-A4D8-A0E5EACD3223}">
      <text>
        <r>
          <rPr>
            <b/>
            <sz val="10"/>
            <color indexed="81"/>
            <rFont val="Arial"/>
            <family val="2"/>
          </rPr>
          <t>Explanation:</t>
        </r>
        <r>
          <rPr>
            <sz val="10"/>
            <color indexed="81"/>
            <rFont val="Arial"/>
            <family val="2"/>
          </rPr>
          <t xml:space="preserve">
Enter any expenses that you have prior to starting your 12-month forecast in this column. Leave it blank if this does not apply to some/any of your items.</t>
        </r>
      </text>
    </comment>
    <comment ref="P36" authorId="0" shapeId="0" xr:uid="{A79C3D24-D8DF-4B77-BBC8-2FECE1BDAA41}">
      <text>
        <r>
          <rPr>
            <b/>
            <sz val="10"/>
            <color indexed="81"/>
            <rFont val="Arial"/>
            <family val="2"/>
          </rPr>
          <t>Explanation:</t>
        </r>
        <r>
          <rPr>
            <sz val="10"/>
            <color indexed="81"/>
            <rFont val="Arial"/>
            <family val="2"/>
          </rPr>
          <t xml:space="preserve">
This column will give you the 12-month total for each of your cash out-flows.</t>
        </r>
      </text>
    </comment>
    <comment ref="A37" authorId="0" shapeId="0" xr:uid="{89483B91-F89F-4651-A824-930EA54573A9}">
      <text>
        <r>
          <rPr>
            <b/>
            <sz val="10"/>
            <color indexed="81"/>
            <rFont val="Arial"/>
            <family val="2"/>
          </rPr>
          <t xml:space="preserve">Explanation:
</t>
        </r>
        <r>
          <rPr>
            <sz val="10"/>
            <color indexed="81"/>
            <rFont val="Arial"/>
            <family val="2"/>
          </rPr>
          <t xml:space="preserve">
This is costs you expect to incur in order to produce all of your anticipated sales for the next 12-months. 
This row will auto-populate based on the figures you entered in the 'Sales Assumption' tab so there is no need to update these cells.</t>
        </r>
      </text>
    </comment>
    <comment ref="D37" authorId="0" shapeId="0" xr:uid="{716569BF-ABF7-4E89-9BD3-CB78DDB05D74}">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E37" authorId="1" shapeId="0" xr:uid="{1AEE4436-61D6-4BF7-9BCF-297C6BD94B65}">
      <text>
        <r>
          <rPr>
            <b/>
            <sz val="9"/>
            <color indexed="81"/>
            <rFont val="Tahoma"/>
            <family val="2"/>
          </rPr>
          <t xml:space="preserve">Explanation:
</t>
        </r>
        <r>
          <rPr>
            <sz val="9"/>
            <color indexed="81"/>
            <rFont val="Tahoma"/>
            <family val="2"/>
          </rPr>
          <t>This row will auto-populate based on the figures you entered in the 'Sales Assumption' tab so there is no need to update these cells.</t>
        </r>
        <r>
          <rPr>
            <sz val="9"/>
            <color indexed="81"/>
            <rFont val="Tahoma"/>
            <family val="2"/>
          </rPr>
          <t xml:space="preserve">
</t>
        </r>
      </text>
    </comment>
    <comment ref="F37" authorId="1" shapeId="0" xr:uid="{E241E071-91E5-4439-BC98-C8DE2105D3D7}">
      <text>
        <r>
          <rPr>
            <b/>
            <sz val="9"/>
            <color indexed="81"/>
            <rFont val="Tahoma"/>
            <family val="2"/>
          </rPr>
          <t xml:space="preserve">Explanation:
</t>
        </r>
        <r>
          <rPr>
            <sz val="9"/>
            <color indexed="81"/>
            <rFont val="Tahoma"/>
            <family val="2"/>
          </rPr>
          <t xml:space="preserve">This row will auto-populate based on the figures you entered in the 'Sales Assumption' tab so there is no need to update these cells.
</t>
        </r>
      </text>
    </comment>
    <comment ref="G37" authorId="0" shapeId="0" xr:uid="{4F4F9668-AFDC-45BD-AACB-F7910C72200A}">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H37" authorId="0" shapeId="0" xr:uid="{2083DC86-0E9E-43ED-A8B7-CE9BCF1657EE}">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I37" authorId="0" shapeId="0" xr:uid="{6A58A467-4A35-4575-9A45-E66526B33371}">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J37" authorId="0" shapeId="0" xr:uid="{758A94E4-D258-499C-9FD2-1DA49B46D4E8}">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K37" authorId="0" shapeId="0" xr:uid="{D20F9077-9E91-4DF9-8AE0-2E32D06C3F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L37" authorId="0" shapeId="0" xr:uid="{8128AACA-722E-4A93-9EE0-F5A705B303A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M37" authorId="0" shapeId="0" xr:uid="{E288C1FB-D16D-4390-86FF-66DF5ACE568B}">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N37" authorId="0" shapeId="0" xr:uid="{85229EF9-D7BB-4E17-9F5A-C44FC93FCB72}">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O37" authorId="0" shapeId="0" xr:uid="{405CFE5B-85BC-4BCD-89AF-195A31185CD6}">
      <text>
        <r>
          <rPr>
            <b/>
            <sz val="10"/>
            <color indexed="81"/>
            <rFont val="Arial"/>
            <family val="2"/>
          </rPr>
          <t xml:space="preserve">Explanation:
</t>
        </r>
        <r>
          <rPr>
            <sz val="10"/>
            <color indexed="81"/>
            <rFont val="Arial"/>
            <family val="2"/>
          </rPr>
          <t>This row will auto-populate based on the figures you entered in the 'Sales Assumption' tab so there is no need to update these cells.</t>
        </r>
      </text>
    </comment>
    <comment ref="A38" authorId="0" shapeId="0" xr:uid="{371EE41F-3C2F-46F0-BF72-BCB36FDCEEBD}">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 do you incur to do this each month?</t>
        </r>
      </text>
    </comment>
    <comment ref="A39" authorId="0" shapeId="0" xr:uid="{F612C1F6-09E3-41A7-BB33-D97EDACBF5F7}">
      <text>
        <r>
          <rPr>
            <b/>
            <sz val="10"/>
            <color indexed="81"/>
            <rFont val="Arial"/>
            <family val="2"/>
          </rPr>
          <t xml:space="preserve">Explanation:
</t>
        </r>
        <r>
          <rPr>
            <sz val="10"/>
            <color indexed="81"/>
            <rFont val="Arial"/>
            <family val="2"/>
          </rPr>
          <t>If you haven't already, it is important to consider business insurance to cover you for any range of circumstances that may emerge that are out of your control.
This could be anything from premises, stock or equipment insurance to personal or employee liability insurance.</t>
        </r>
      </text>
    </comment>
    <comment ref="A40" authorId="0" shapeId="0" xr:uid="{8ADD39A5-9958-4FB2-A462-376434A0CF74}">
      <text>
        <r>
          <rPr>
            <b/>
            <sz val="10"/>
            <color indexed="81"/>
            <rFont val="Arial"/>
            <family val="2"/>
          </rPr>
          <t xml:space="preserve">Explanation:
</t>
        </r>
        <r>
          <rPr>
            <sz val="10"/>
            <color indexed="81"/>
            <rFont val="Arial"/>
            <family val="2"/>
          </rPr>
          <t xml:space="preserve">
Telephone and internet access is likely to be essential for almost every business type. 
Think about all the costs you currently incur or will incur in the next 12-months for this line item across your business, including the cost for each individual staff member if relevant.</t>
        </r>
      </text>
    </comment>
    <comment ref="A41" authorId="0" shapeId="0" xr:uid="{66A4743D-03FE-4428-A920-0696DBBD6FAC}">
      <text>
        <r>
          <rPr>
            <b/>
            <sz val="10"/>
            <color indexed="81"/>
            <rFont val="Arial"/>
            <family val="2"/>
          </rPr>
          <t xml:space="preserve">Explanation:
</t>
        </r>
        <r>
          <rPr>
            <sz val="10"/>
            <color indexed="81"/>
            <rFont val="Arial"/>
            <family val="2"/>
          </rPr>
          <t xml:space="preserve">Think about what you have detailed in your business plan. What are the regular marketing and advertising costs that you incur to promote your business and drive sales? </t>
        </r>
      </text>
    </comment>
    <comment ref="A42" authorId="0" shapeId="0" xr:uid="{78DF3DE5-2615-4E10-B380-44E7C1C55291}">
      <text>
        <r>
          <rPr>
            <b/>
            <sz val="10"/>
            <color indexed="81"/>
            <rFont val="Arial"/>
            <family val="2"/>
          </rPr>
          <t xml:space="preserve">Explanation:
</t>
        </r>
        <r>
          <rPr>
            <sz val="10"/>
            <color indexed="81"/>
            <rFont val="Arial"/>
            <family val="2"/>
          </rPr>
          <t>If you use a vehicle to operate your business, how much do you spend each month on fuel, insurance, registration, repairs?</t>
        </r>
      </text>
    </comment>
    <comment ref="A43" authorId="0" shapeId="0" xr:uid="{4977FEE9-1181-4702-89DB-6F612B8146BF}">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A44" authorId="0" shapeId="0" xr:uid="{34ADA500-4A2F-4819-8F1E-93F5E5507C69}">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t>
        </r>
      </text>
    </comment>
    <comment ref="A45" authorId="0" shapeId="0" xr:uid="{64C8445E-5827-467B-BAD4-2C7339D6D3AB}">
      <text>
        <r>
          <rPr>
            <b/>
            <sz val="10"/>
            <color indexed="81"/>
            <rFont val="Arial"/>
            <family val="2"/>
          </rPr>
          <t xml:space="preserve">Explanation:
</t>
        </r>
        <r>
          <rPr>
            <sz val="10"/>
            <color indexed="81"/>
            <rFont val="Arial"/>
            <family val="2"/>
          </rPr>
          <t>Think about any professional services you need to use in order to manage your business. This might be on a retainer or ad-hoc basis.
For example, a lawyer, accountant, designer or marketing consultant.</t>
        </r>
      </text>
    </comment>
    <comment ref="A46" authorId="0" shapeId="0" xr:uid="{B0C37146-113E-4C96-B324-5E5B068A651F}">
      <text>
        <r>
          <rPr>
            <b/>
            <sz val="10"/>
            <color indexed="81"/>
            <rFont val="Arial"/>
            <family val="2"/>
          </rPr>
          <t xml:space="preserve">Explanation:
</t>
        </r>
        <r>
          <rPr>
            <sz val="10"/>
            <color indexed="81"/>
            <rFont val="Arial"/>
            <family val="2"/>
          </rPr>
          <t>This is for any additional money you would like to take from the business as your salary, above and beyond your Personal Survival Budget (PSB) needs. 
For example, if your PSB is currently in surplus (you already have enough money to meet your personal expenses) but you would like to take a further £200 for yourself from the business each month, then this should be added in here.</t>
        </r>
      </text>
    </comment>
    <comment ref="A47" authorId="0" shapeId="0" xr:uid="{59D00D9F-AF57-4EFC-ABB1-B56CF170A41E}">
      <text>
        <r>
          <rPr>
            <b/>
            <sz val="10"/>
            <color indexed="81"/>
            <rFont val="Arial"/>
            <family val="2"/>
          </rPr>
          <t xml:space="preserve">Explanation:
</t>
        </r>
        <r>
          <rPr>
            <sz val="10"/>
            <color indexed="81"/>
            <rFont val="Arial"/>
            <family val="2"/>
          </rPr>
          <t xml:space="preserve">
If you hire staff, whether full time or part time, then this is where you can reflect the amount of money you spend each month on staff salaries, national insurance contributions and staff pensions etc.</t>
        </r>
      </text>
    </comment>
    <comment ref="A48" authorId="0" shapeId="0" xr:uid="{F341D5E6-7474-4DB1-9720-6A00A4EB35D1}">
      <text>
        <r>
          <rPr>
            <b/>
            <sz val="10"/>
            <color indexed="81"/>
            <rFont val="Arial"/>
            <family val="2"/>
          </rPr>
          <t xml:space="preserve">Explanation:
</t>
        </r>
        <r>
          <rPr>
            <sz val="10"/>
            <color indexed="81"/>
            <rFont val="Arial"/>
            <family val="2"/>
          </rPr>
          <t>This should be the monthly amount you pay for your Start Up Loan.</t>
        </r>
        <r>
          <rPr>
            <sz val="9"/>
            <color indexed="81"/>
            <rFont val="Tahoma"/>
            <family val="2"/>
          </rPr>
          <t xml:space="preserve">
</t>
        </r>
      </text>
    </comment>
    <comment ref="A50" authorId="0" shapeId="0" xr:uid="{217FEA40-C6AD-4859-8278-9B36477016DD}">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A51" authorId="0" shapeId="0" xr:uid="{8611D860-817B-44F5-85A9-A4F08409A22C}">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A52" authorId="0" shapeId="0" xr:uid="{8EC95C7E-4DEC-4051-ACF0-2167D18179D7}">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A53" authorId="0" shapeId="0" xr:uid="{257F953C-20E4-455A-B790-F3F3A2EFD554}">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A54" authorId="0" shapeId="0" xr:uid="{0EC6F6DD-847C-473B-BC09-8D7A8AEE01E1}">
      <text>
        <r>
          <rPr>
            <b/>
            <sz val="10"/>
            <color indexed="81"/>
            <rFont val="Arial"/>
            <family val="2"/>
          </rPr>
          <t xml:space="preserve">Explanation:
</t>
        </r>
        <r>
          <rPr>
            <sz val="10"/>
            <color indexed="81"/>
            <rFont val="Arial"/>
            <family val="2"/>
          </rPr>
          <t xml:space="preserve">
Use these fields if your business has any other expenses or cash out-flows that are not covered in the above. 
Provide a description of these items in the next field.</t>
        </r>
      </text>
    </comment>
    <comment ref="A55" authorId="0" shapeId="0" xr:uid="{9010957D-D25C-42D5-BA81-0CA55768110B}">
      <text>
        <r>
          <rPr>
            <b/>
            <sz val="10"/>
            <color indexed="81"/>
            <rFont val="Arial"/>
            <family val="2"/>
          </rPr>
          <t>Explanation:</t>
        </r>
        <r>
          <rPr>
            <sz val="10"/>
            <color indexed="81"/>
            <rFont val="Arial"/>
            <family val="2"/>
          </rPr>
          <t xml:space="preserve">
Your total cash out-flow is made up of all your expenses added together.</t>
        </r>
      </text>
    </comment>
    <comment ref="B57" authorId="0" shapeId="0" xr:uid="{521BC832-C0A4-4288-824C-C86DE4C83624}">
      <text>
        <r>
          <rPr>
            <b/>
            <sz val="10"/>
            <color indexed="81"/>
            <rFont val="Arial"/>
            <family val="2"/>
          </rPr>
          <t xml:space="preserve">Explanation:
</t>
        </r>
        <r>
          <rPr>
            <sz val="10"/>
            <color indexed="81"/>
            <rFont val="Arial"/>
            <family val="2"/>
          </rPr>
          <t>Your net cash flow tells you the difference between what is coming in and what is going out of your business on a monthly basis.</t>
        </r>
        <r>
          <rPr>
            <sz val="9"/>
            <color indexed="81"/>
            <rFont val="Arial"/>
            <family val="2"/>
          </rPr>
          <t xml:space="preserve">
</t>
        </r>
      </text>
    </comment>
    <comment ref="B59" authorId="0" shapeId="0" xr:uid="{D31A38BF-2041-4063-B3B9-A5D48E7B2278}">
      <text>
        <r>
          <rPr>
            <b/>
            <sz val="10"/>
            <color indexed="81"/>
            <rFont val="Arial"/>
            <family val="2"/>
          </rPr>
          <t xml:space="preserve">Explanation:
</t>
        </r>
        <r>
          <rPr>
            <sz val="10"/>
            <color indexed="81"/>
            <rFont val="Arial"/>
            <family val="2"/>
          </rPr>
          <t xml:space="preserve">This is the amount of money that you have available for your business at the start of each month. You'll see this number will auto-update for each month, based on the previous months' cash flow. 
</t>
        </r>
        <r>
          <rPr>
            <sz val="9"/>
            <color indexed="81"/>
            <rFont val="Arial"/>
            <family val="2"/>
          </rPr>
          <t xml:space="preserve">
</t>
        </r>
      </text>
    </comment>
    <comment ref="B61" authorId="0" shapeId="0" xr:uid="{70267836-2CBD-416C-B70D-A15E9F7EC31A}">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65" authorId="0" shapeId="0" xr:uid="{1E50429A-DFFF-4C71-B46B-C8B8EA62BA4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Cash Flow Forecast.
This might be if something needs further explanation or if you want to more clearly reference a figure back to something in your Business Plan.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Jane Cormack</author>
  </authors>
  <commentList>
    <comment ref="B10" authorId="0" shapeId="0" xr:uid="{F99E379C-425D-4B8F-B97D-553260B6C580}">
      <text>
        <r>
          <rPr>
            <b/>
            <sz val="10"/>
            <color indexed="81"/>
            <rFont val="Arial"/>
            <family val="2"/>
          </rPr>
          <t>Explanation</t>
        </r>
        <r>
          <rPr>
            <sz val="10"/>
            <color indexed="81"/>
            <rFont val="Arial"/>
            <family val="2"/>
          </rPr>
          <t xml:space="preserve">
This tab should be based on the month looking 6 months back - e.g. so if today was June 2018, your starting month would be January 2018. The cash flow should break down your month to month income over the past 6 months.
Click on the cell to reveal a drop down list.</t>
        </r>
      </text>
    </comment>
    <comment ref="B12" authorId="0" shapeId="0" xr:uid="{4A71803B-CFD6-4BB8-9930-0682839DB8C7}">
      <text>
        <r>
          <rPr>
            <b/>
            <sz val="10"/>
            <color indexed="81"/>
            <rFont val="Arial"/>
            <family val="2"/>
          </rPr>
          <t>Explanation:</t>
        </r>
        <r>
          <rPr>
            <sz val="10"/>
            <color indexed="81"/>
            <rFont val="Arial"/>
            <family val="2"/>
          </rPr>
          <t xml:space="preserve">
This is where you list any money that has come in to your business in the last six-months, such as product or service sales, equity or other investments or other forms of debt finance, like a loan.
The number of items you include will depend on your business model, but a typical revenue section usually includes between three and six items. If any of the pre-listed items are not relevant to your business, simply mark '0' in in the value field; and equally, if there are any items missing from the list, you can add them in the free fields at the bottom of the table.</t>
        </r>
      </text>
    </comment>
    <comment ref="C12" authorId="0" shapeId="0" xr:uid="{63553024-3F2E-4A02-9B36-46ECA62C3C7A}">
      <text>
        <r>
          <rPr>
            <b/>
            <sz val="10"/>
            <color indexed="81"/>
            <rFont val="Arial"/>
            <family val="2"/>
          </rPr>
          <t xml:space="preserve">Explanation:
</t>
        </r>
        <r>
          <rPr>
            <sz val="10"/>
            <color indexed="81"/>
            <rFont val="Arial"/>
            <family val="2"/>
          </rPr>
          <t xml:space="preserve">
Add a brief description for any items to help your Business Adviser understand each cash in-flow.</t>
        </r>
      </text>
    </comment>
    <comment ref="D12" authorId="0" shapeId="0" xr:uid="{BF2DC657-FF9E-443B-A62A-E9CCE329C259}">
      <text>
        <r>
          <rPr>
            <b/>
            <sz val="10"/>
            <color indexed="81"/>
            <rFont val="Arial"/>
            <family val="2"/>
          </rPr>
          <t>Explanation:</t>
        </r>
        <r>
          <rPr>
            <sz val="10"/>
            <color indexed="81"/>
            <rFont val="Arial"/>
            <family val="2"/>
          </rPr>
          <t xml:space="preserve">
Enter any money that you had at the start of this six-month period. Leave it blank if this does not apply to some/any of your items.</t>
        </r>
      </text>
    </comment>
    <comment ref="K12" authorId="0" shapeId="0" xr:uid="{3D37BCD1-2A48-48B5-81EB-FD46D6FB684E}">
      <text>
        <r>
          <rPr>
            <b/>
            <sz val="10"/>
            <color indexed="81"/>
            <rFont val="Arial"/>
            <family val="2"/>
          </rPr>
          <t>Explanation:</t>
        </r>
        <r>
          <rPr>
            <sz val="10"/>
            <color indexed="81"/>
            <rFont val="Arial"/>
            <family val="2"/>
          </rPr>
          <t xml:space="preserve">
This column will give you the six-month total for each of your cash in-flows.</t>
        </r>
      </text>
    </comment>
    <comment ref="B13" authorId="0" shapeId="0" xr:uid="{1BF773F1-6020-4021-ADC2-47CF451103F9}">
      <text>
        <r>
          <rPr>
            <b/>
            <sz val="10"/>
            <color indexed="81"/>
            <rFont val="Arial"/>
            <family val="2"/>
          </rPr>
          <t xml:space="preserve">Explanation:
</t>
        </r>
        <r>
          <rPr>
            <sz val="10"/>
            <color indexed="81"/>
            <rFont val="Arial"/>
            <family val="2"/>
          </rPr>
          <t>Enter in the value of the sales you received each month for last six-months. 
If it's easier, you may wish to break this down into different sources of revenue using the blank fields below. If this is the case, provide a clear description of what you have included in each so it is clear to your Business Adviser.</t>
        </r>
      </text>
    </comment>
    <comment ref="B14" authorId="0" shapeId="0" xr:uid="{075FBA69-E56D-494A-BDB4-983031586996}">
      <text>
        <r>
          <rPr>
            <b/>
            <sz val="10"/>
            <color indexed="81"/>
            <rFont val="Arial"/>
            <family val="2"/>
          </rPr>
          <t>Explanation:</t>
        </r>
        <r>
          <rPr>
            <sz val="10"/>
            <color indexed="81"/>
            <rFont val="Arial"/>
            <family val="2"/>
          </rPr>
          <t xml:space="preserve">
This might be money that you have personally put into the business or money that your business partners, private investors or other individuals have contributed. This could also be money that you have been gifted or inherited.</t>
        </r>
      </text>
    </comment>
    <comment ref="B15" authorId="0" shapeId="0" xr:uid="{77782246-ADE7-484D-8724-A6ED56110DF3}">
      <text>
        <r>
          <rPr>
            <b/>
            <sz val="10"/>
            <color indexed="81"/>
            <rFont val="Arial"/>
            <family val="2"/>
          </rPr>
          <t xml:space="preserve">Explanation:
</t>
        </r>
        <r>
          <rPr>
            <sz val="10"/>
            <color indexed="81"/>
            <rFont val="Arial"/>
            <family val="2"/>
          </rPr>
          <t xml:space="preserve">
Use this row for any debt based form of finance you have received, like a loan or credit facility. Please note, there should be evidence of this finance appearing in your business bank accounts.</t>
        </r>
      </text>
    </comment>
    <comment ref="B16" authorId="0" shapeId="0" xr:uid="{E7968090-1931-4788-BA75-4F2719A0819F}">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7" authorId="0" shapeId="0" xr:uid="{76C36CF4-34C3-4102-B5E8-99737935A932}">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8" authorId="0" shapeId="0" xr:uid="{C0DB96BA-ACEE-4C10-AFD1-B8F967D7600A}">
      <text>
        <r>
          <rPr>
            <b/>
            <sz val="10"/>
            <color indexed="81"/>
            <rFont val="Arial"/>
            <family val="2"/>
          </rPr>
          <t xml:space="preserve">Explanation:
</t>
        </r>
        <r>
          <rPr>
            <sz val="10"/>
            <color indexed="81"/>
            <rFont val="Arial"/>
            <family val="2"/>
          </rPr>
          <t xml:space="preserve">
Use these fields if your business has had any other income or cash in-flows in the last 6 months that are not covered in the above. 
Provide a description of these items in the next field.</t>
        </r>
      </text>
    </comment>
    <comment ref="B19" authorId="0" shapeId="0" xr:uid="{97765826-D4B6-4959-A64E-97525955D3AA}">
      <text>
        <r>
          <rPr>
            <b/>
            <sz val="10"/>
            <color indexed="81"/>
            <rFont val="Arial"/>
            <family val="2"/>
          </rPr>
          <t>Explanation:</t>
        </r>
        <r>
          <rPr>
            <sz val="10"/>
            <color indexed="81"/>
            <rFont val="Arial"/>
            <family val="2"/>
          </rPr>
          <t xml:space="preserve">
Your total cash in-flow is made up of all your individual sources of income added together.</t>
        </r>
      </text>
    </comment>
    <comment ref="B22" authorId="0" shapeId="0" xr:uid="{E19CD1FB-1EBB-4D36-8F8F-88A18CC1EC2F}">
      <text>
        <r>
          <rPr>
            <b/>
            <sz val="10"/>
            <color indexed="81"/>
            <rFont val="Arial"/>
            <family val="2"/>
          </rPr>
          <t>Explanation:</t>
        </r>
        <r>
          <rPr>
            <sz val="10"/>
            <color indexed="81"/>
            <rFont val="Arial"/>
            <family val="2"/>
          </rPr>
          <t xml:space="preserve">
This is where you list any of the costs your business incurs, how frequently it incurs them and when these costs will take place. 
The number of items you include will depend on your business model.
If any of the pre-listed items are not relevant to your business, simply mark '0' in in the value field; and equally, if there are any items missing from the list, you can add them in the free fields at the bottom of the table.</t>
        </r>
      </text>
    </comment>
    <comment ref="C22" authorId="0" shapeId="0" xr:uid="{5C48C2DB-4A97-4217-9FEC-47A5A453239B}">
      <text>
        <r>
          <rPr>
            <b/>
            <sz val="10"/>
            <color indexed="81"/>
            <rFont val="Arial"/>
            <family val="2"/>
          </rPr>
          <t xml:space="preserve">Explanation:
</t>
        </r>
        <r>
          <rPr>
            <sz val="10"/>
            <color indexed="81"/>
            <rFont val="Arial"/>
            <family val="2"/>
          </rPr>
          <t xml:space="preserve">
Add a brief description for any items to help your Business Adviser understand each cash out-flow.</t>
        </r>
      </text>
    </comment>
    <comment ref="D22" authorId="0" shapeId="0" xr:uid="{CE6C3E9D-540A-4AA2-B30E-2F802F130BC5}">
      <text>
        <r>
          <rPr>
            <b/>
            <sz val="10"/>
            <color indexed="81"/>
            <rFont val="Arial"/>
            <family val="2"/>
          </rPr>
          <t>Explanation:</t>
        </r>
        <r>
          <rPr>
            <sz val="10"/>
            <color indexed="81"/>
            <rFont val="Arial"/>
            <family val="2"/>
          </rPr>
          <t xml:space="preserve">
Enter any expenses that you had at the start of this six-month period. Leave it blank if this does not apply to some/any of your items.</t>
        </r>
      </text>
    </comment>
    <comment ref="K22" authorId="0" shapeId="0" xr:uid="{3AAE7F5E-E48C-4D74-97D8-2E77731C00BC}">
      <text>
        <r>
          <rPr>
            <b/>
            <sz val="10"/>
            <color indexed="81"/>
            <rFont val="Arial"/>
            <family val="2"/>
          </rPr>
          <t>Explanation:</t>
        </r>
        <r>
          <rPr>
            <sz val="10"/>
            <color indexed="81"/>
            <rFont val="Arial"/>
            <family val="2"/>
          </rPr>
          <t xml:space="preserve">
This column will give you the six-month total for each of your cash out-flows.</t>
        </r>
      </text>
    </comment>
    <comment ref="B23" authorId="0" shapeId="0" xr:uid="{77ECE493-8B83-4A2C-95FF-FB1FE5AF5471}">
      <text>
        <r>
          <rPr>
            <b/>
            <sz val="10"/>
            <color indexed="81"/>
            <rFont val="Arial"/>
            <family val="2"/>
          </rPr>
          <t xml:space="preserve">Explanation:
</t>
        </r>
        <r>
          <rPr>
            <sz val="10"/>
            <color indexed="81"/>
            <rFont val="Arial"/>
            <family val="2"/>
          </rPr>
          <t xml:space="preserve">
This is the costs you incurred to produce all of your sales over the last six-months. </t>
        </r>
      </text>
    </comment>
    <comment ref="B24" authorId="0" shapeId="0" xr:uid="{D279F9B1-1717-4286-93BF-3436BC3121A8}">
      <text>
        <r>
          <rPr>
            <b/>
            <sz val="10"/>
            <color indexed="81"/>
            <rFont val="Arial"/>
            <family val="2"/>
          </rPr>
          <t>Explanation:</t>
        </r>
        <r>
          <rPr>
            <sz val="10"/>
            <color indexed="81"/>
            <rFont val="Arial"/>
            <family val="2"/>
          </rPr>
          <t xml:space="preserve">
You may be leasing your own venue, paying a membership fee to a hotdesking work hub, or working in a retail space. What costs did you incur to do this for each of the last six-months?</t>
        </r>
      </text>
    </comment>
    <comment ref="B25" authorId="0" shapeId="0" xr:uid="{0359CD7D-C0E9-4B99-9D72-DCEF70DFCE7E}">
      <text>
        <r>
          <rPr>
            <b/>
            <sz val="10"/>
            <color indexed="81"/>
            <rFont val="Arial"/>
            <family val="2"/>
          </rPr>
          <t>Explanation:</t>
        </r>
        <r>
          <rPr>
            <sz val="10"/>
            <color indexed="81"/>
            <rFont val="Arial"/>
            <family val="2"/>
          </rPr>
          <t xml:space="preserve">
If you have a business premises or work from a home office, then it is likely that you will have been paying business rates to your local council.</t>
        </r>
      </text>
    </comment>
    <comment ref="B26" authorId="0" shapeId="0" xr:uid="{0AA628D8-63FB-4422-8EBC-C7B241CCE347}">
      <text>
        <r>
          <rPr>
            <b/>
            <sz val="10"/>
            <color indexed="81"/>
            <rFont val="Arial"/>
            <family val="2"/>
          </rPr>
          <t xml:space="preserve">Explanation:
</t>
        </r>
        <r>
          <rPr>
            <sz val="10"/>
            <color indexed="81"/>
            <rFont val="Arial"/>
            <family val="2"/>
          </rPr>
          <t xml:space="preserve">You can group all of your utilities together into one monthly line item. This might include things like your gas, electricity or water payments you made for your business in the last six-months.
</t>
        </r>
      </text>
    </comment>
    <comment ref="B27" authorId="0" shapeId="0" xr:uid="{4C30AF97-7482-4C99-A606-267DD63D658E}">
      <text>
        <r>
          <rPr>
            <b/>
            <sz val="10"/>
            <color indexed="81"/>
            <rFont val="Arial"/>
            <family val="2"/>
          </rPr>
          <t xml:space="preserve">Explanation:
</t>
        </r>
        <r>
          <rPr>
            <sz val="10"/>
            <color indexed="81"/>
            <rFont val="Arial"/>
            <family val="2"/>
          </rPr>
          <t>Did you pay insurance for any aspect of your business in the last six-months? This could be anything from premises, stock or equipment insurance to personal or employee liability insurance.</t>
        </r>
      </text>
    </comment>
    <comment ref="B28" authorId="0" shapeId="0" xr:uid="{7270B963-2CD6-479A-9669-6C62725F06D8}">
      <text>
        <r>
          <rPr>
            <b/>
            <sz val="10"/>
            <color indexed="81"/>
            <rFont val="Arial"/>
            <family val="2"/>
          </rPr>
          <t xml:space="preserve">Explanation:
</t>
        </r>
        <r>
          <rPr>
            <sz val="10"/>
            <color indexed="81"/>
            <rFont val="Arial"/>
            <family val="2"/>
          </rPr>
          <t xml:space="preserve">
Think about any costs you incurred for this line item across your business, including the cost for each individual staff member if relevant.</t>
        </r>
      </text>
    </comment>
    <comment ref="B29" authorId="0" shapeId="0" xr:uid="{8C91B269-DC30-4483-8621-D552ABE00E0B}">
      <text>
        <r>
          <rPr>
            <b/>
            <sz val="10"/>
            <color indexed="81"/>
            <rFont val="Arial"/>
            <family val="2"/>
          </rPr>
          <t xml:space="preserve">Explanation:
</t>
        </r>
        <r>
          <rPr>
            <sz val="10"/>
            <color indexed="81"/>
            <rFont val="Arial"/>
            <family val="2"/>
          </rPr>
          <t xml:space="preserve">Think about what money you used to promote your business and drive sales in the last six-months. </t>
        </r>
      </text>
    </comment>
    <comment ref="B30" authorId="0" shapeId="0" xr:uid="{982403DD-8040-42A5-BC38-A512EC782D9D}">
      <text>
        <r>
          <rPr>
            <b/>
            <sz val="10"/>
            <color indexed="81"/>
            <rFont val="Arial"/>
            <family val="2"/>
          </rPr>
          <t xml:space="preserve">Explanation:
</t>
        </r>
        <r>
          <rPr>
            <sz val="10"/>
            <color indexed="81"/>
            <rFont val="Arial"/>
            <family val="2"/>
          </rPr>
          <t>If you use a vehicle to operate your business, how much did you spend each month on fuel, insurance, registration, repairs?</t>
        </r>
      </text>
    </comment>
    <comment ref="B31" authorId="0" shapeId="0" xr:uid="{7A54D92F-121F-4803-AFBF-88BB76A52EFC}">
      <text>
        <r>
          <rPr>
            <b/>
            <sz val="10"/>
            <color indexed="81"/>
            <rFont val="Arial"/>
            <family val="2"/>
          </rPr>
          <t xml:space="preserve">Explanation:
</t>
        </r>
        <r>
          <rPr>
            <sz val="10"/>
            <color indexed="81"/>
            <rFont val="Arial"/>
            <family val="2"/>
          </rPr>
          <t xml:space="preserve">
This is the cost of purchasing or leasing equipment to produce your product(s) and/or service(s), or the use of software to support you in delivering your product(s) and/or service(s).</t>
        </r>
      </text>
    </comment>
    <comment ref="B32" authorId="0" shapeId="0" xr:uid="{0DBEC04C-96D9-4A78-A9AD-1662B62B0722}">
      <text>
        <r>
          <rPr>
            <b/>
            <sz val="10"/>
            <color indexed="81"/>
            <rFont val="Arial"/>
            <family val="2"/>
          </rPr>
          <t xml:space="preserve">Explanation:
</t>
        </r>
        <r>
          <rPr>
            <sz val="10"/>
            <color indexed="81"/>
            <rFont val="Arial"/>
            <family val="2"/>
          </rPr>
          <t>Every business incurs administrative costs, whether it is postage stamps to send out your product(s) and/or service(s), stationery products for you and your team, or printing facilities. How much did you spend in the last six-months?</t>
        </r>
      </text>
    </comment>
    <comment ref="B33" authorId="0" shapeId="0" xr:uid="{E25E5010-BEF4-4663-B8DA-D9ED71F908FC}">
      <text>
        <r>
          <rPr>
            <b/>
            <sz val="10"/>
            <color indexed="81"/>
            <rFont val="Arial"/>
            <family val="2"/>
          </rPr>
          <t xml:space="preserve">Explanation:
</t>
        </r>
        <r>
          <rPr>
            <sz val="10"/>
            <color indexed="81"/>
            <rFont val="Arial"/>
            <family val="2"/>
          </rPr>
          <t>If you run a product based business then you may incur monthly fees for transport and delivery of your goods.</t>
        </r>
      </text>
    </comment>
    <comment ref="B34" authorId="0" shapeId="0" xr:uid="{D3C5F621-6BBE-4A5B-866C-1EECA95BBA17}">
      <text>
        <r>
          <rPr>
            <b/>
            <sz val="10"/>
            <color indexed="81"/>
            <rFont val="Arial"/>
            <family val="2"/>
          </rPr>
          <t xml:space="preserve">Explanation:
</t>
        </r>
        <r>
          <rPr>
            <sz val="10"/>
            <color indexed="81"/>
            <rFont val="Arial"/>
            <family val="2"/>
          </rPr>
          <t>Think about any professional services you used in the last six-months to manage your business. This might have been on a retainer or ad-hoc basis. 
For example, a lawyer, accountant, designer or marketing consultant.</t>
        </r>
      </text>
    </comment>
    <comment ref="B35" authorId="0" shapeId="0" xr:uid="{CD2ACEDD-1CB1-4384-A21C-1BC13190580D}">
      <text>
        <r>
          <rPr>
            <b/>
            <sz val="10"/>
            <color indexed="81"/>
            <rFont val="Arial"/>
            <family val="2"/>
          </rPr>
          <t>Explanation:</t>
        </r>
        <r>
          <rPr>
            <sz val="10"/>
            <color indexed="81"/>
            <rFont val="Arial"/>
            <family val="2"/>
          </rPr>
          <t xml:space="preserve">
These cells are based on how much you have drawn from the business as a salary to cover your expenses in the last six-months. These drawings should appear on your bank statements and may have been withdrawn as a one-off payment each month or as numerous payments throughout the month.
Either way, reflect the total monthly amount in this row.</t>
        </r>
      </text>
    </comment>
    <comment ref="B36" authorId="0" shapeId="0" xr:uid="{3344F24B-C003-4747-A0B5-6FA7A6CE41E9}">
      <text>
        <r>
          <rPr>
            <b/>
            <sz val="10"/>
            <color indexed="81"/>
            <rFont val="Arial"/>
            <family val="2"/>
          </rPr>
          <t xml:space="preserve">Explanation:
</t>
        </r>
        <r>
          <rPr>
            <sz val="10"/>
            <color indexed="81"/>
            <rFont val="Arial"/>
            <family val="2"/>
          </rPr>
          <t xml:space="preserve">
If you hired staff, whether full time or part time, then this is where you can reflect the amount of money you spent each month on staff salaries, national insurance contributions and staff pensions etc.</t>
        </r>
      </text>
    </comment>
    <comment ref="B37" authorId="0" shapeId="0" xr:uid="{852C88E8-3D1C-4092-885B-EDFEB0C91CD4}">
      <text>
        <r>
          <rPr>
            <b/>
            <sz val="10"/>
            <color indexed="81"/>
            <rFont val="Arial"/>
            <family val="2"/>
          </rPr>
          <t xml:space="preserve">Explanation:
</t>
        </r>
        <r>
          <rPr>
            <sz val="10"/>
            <color indexed="81"/>
            <rFont val="Arial"/>
            <family val="2"/>
          </rPr>
          <t xml:space="preserve">This should be the monthly repayments you made on your original Start Up Loan for the last six-months (unless you have already repaid your loan in full at any time durin this period).
</t>
        </r>
      </text>
    </comment>
    <comment ref="E37" authorId="0" shapeId="0" xr:uid="{B62C8B10-0C83-4D63-89D8-C29A0567BA0F}">
      <text>
        <r>
          <rPr>
            <sz val="11"/>
            <color indexed="8"/>
            <rFont val="Helvetica"/>
          </rPr>
          <t xml:space="preserve">Jane Cormack:
Tip:
Your monthly loan repayments should have been the same each month, unless you repaid your loan in full at any time during the last six-months. 
Simply enter the monthly amount in this first cell, and this will automatically carry it across for the remaining six-months.
</t>
        </r>
      </text>
    </comment>
    <comment ref="B38" authorId="0" shapeId="0" xr:uid="{8B42C1FC-6F81-4532-BE3F-D0851A5A6C8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39" authorId="0" shapeId="0" xr:uid="{1AC340ED-D8F8-491B-8AF8-986E210C1027}">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0" authorId="0" shapeId="0" xr:uid="{9304A41E-4EB8-452E-B4EB-CFCCC149B72C}">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1" authorId="0" shapeId="0" xr:uid="{951C2A9B-CE54-4232-8850-D92C01C3C6B0}">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2" authorId="0" shapeId="0" xr:uid="{A25B0B57-7DE6-4465-A58C-5CABC49D69BA}">
      <text>
        <r>
          <rPr>
            <b/>
            <sz val="10"/>
            <color indexed="81"/>
            <rFont val="Arial"/>
            <family val="2"/>
          </rPr>
          <t xml:space="preserve">Explanation:
</t>
        </r>
        <r>
          <rPr>
            <sz val="10"/>
            <color indexed="81"/>
            <rFont val="Arial"/>
            <family val="2"/>
          </rPr>
          <t xml:space="preserve">
Use these fields if your business has had any other expenses or cash out-flows in the last six-months that are not covered in the above. 
Provide a description of these items in the next field.</t>
        </r>
      </text>
    </comment>
    <comment ref="B43" authorId="0" shapeId="0" xr:uid="{2DDE1CA5-6D7B-4C26-9BC5-E52EB1E91D33}">
      <text>
        <r>
          <rPr>
            <b/>
            <sz val="10"/>
            <color indexed="81"/>
            <rFont val="Arial"/>
            <family val="2"/>
          </rPr>
          <t>Explanation:</t>
        </r>
        <r>
          <rPr>
            <sz val="10"/>
            <color indexed="81"/>
            <rFont val="Arial"/>
            <family val="2"/>
          </rPr>
          <t xml:space="preserve">
Your total cash out-flow is made up of all your expenses from the last six-months added together.</t>
        </r>
      </text>
    </comment>
    <comment ref="C45" authorId="0" shapeId="0" xr:uid="{FF176BD5-2F31-497B-8833-3659CAC6C876}">
      <text>
        <r>
          <rPr>
            <b/>
            <sz val="10"/>
            <color indexed="81"/>
            <rFont val="Arial"/>
            <family val="2"/>
          </rPr>
          <t xml:space="preserve">Explanation:
</t>
        </r>
        <r>
          <rPr>
            <sz val="10"/>
            <color indexed="81"/>
            <rFont val="Arial"/>
            <family val="2"/>
          </rPr>
          <t>Your net cash flow tells you the difference between what came into your business and what went out of your business over the last six-months.</t>
        </r>
      </text>
    </comment>
    <comment ref="C47" authorId="0" shapeId="0" xr:uid="{BC94FCD7-6FDC-49EA-8F1A-0265B127A398}">
      <text>
        <r>
          <rPr>
            <b/>
            <sz val="10"/>
            <color indexed="81"/>
            <rFont val="Arial"/>
            <family val="2"/>
          </rPr>
          <t xml:space="preserve">Explanation:
</t>
        </r>
        <r>
          <rPr>
            <sz val="10"/>
            <color indexed="81"/>
            <rFont val="Arial"/>
            <family val="2"/>
          </rPr>
          <t xml:space="preserve">This is the amount of money that you had available for your business at the start of each month. You'll see this number will auto-update for each month, based on the previous months' cash flow.
</t>
        </r>
      </text>
    </comment>
    <comment ref="D47" authorId="0" shapeId="0" xr:uid="{9FBFF352-5EBC-487C-8CBF-60583F4C7E31}">
      <text>
        <r>
          <rPr>
            <b/>
            <sz val="10"/>
            <color indexed="81"/>
            <rFont val="Arial"/>
            <family val="2"/>
          </rPr>
          <t>Explanation:</t>
        </r>
        <r>
          <rPr>
            <sz val="10"/>
            <color indexed="81"/>
            <rFont val="Arial"/>
            <family val="2"/>
          </rPr>
          <t xml:space="preserve">
Use this field to insert your balance on your business account at the start of month one (six-months ago). 
For example, if six months ago was September 2017, you should insert your business account balance at the start of that day into this cell.You can review your business bank accounts for help working this out.</t>
        </r>
      </text>
    </comment>
    <comment ref="C49" authorId="0" shapeId="0" xr:uid="{74881F7C-3959-4020-8312-B65D0C54DC48}">
      <text>
        <r>
          <rPr>
            <b/>
            <sz val="10"/>
            <color indexed="81"/>
            <rFont val="Arial"/>
            <family val="2"/>
          </rPr>
          <t xml:space="preserve">Explanation:
</t>
        </r>
        <r>
          <rPr>
            <sz val="10"/>
            <color indexed="81"/>
            <rFont val="Arial"/>
            <family val="2"/>
          </rPr>
          <t xml:space="preserve">This is your anticipated financial position at the end of each month, once you have brought in all your revenue, paid all your expenses and balanced your books. 
This figure is calculated by adding together whatever money is recorded in your net cash flow for a particular month with the opening balance at the start of that month.
</t>
        </r>
      </text>
    </comment>
    <comment ref="B52" authorId="0" shapeId="0" xr:uid="{5B284BE5-B315-4FCE-99CF-5F7E004172C1}">
      <text>
        <r>
          <rPr>
            <b/>
            <sz val="10"/>
            <color indexed="81"/>
            <rFont val="Arial"/>
            <family val="2"/>
          </rPr>
          <t xml:space="preserve">Explanation:
</t>
        </r>
        <r>
          <rPr>
            <sz val="10"/>
            <color indexed="81"/>
            <rFont val="Arial"/>
            <family val="2"/>
          </rPr>
          <t xml:space="preserve">
This is a good place to write any notes that you want your Business Adviser to take into account when reviewing your Actual Cash Flows.
This might be if something needs further explanation or if you want to more clearly reference a figure back to something in your Business Plan.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<sst xmlns="http://schemas.openxmlformats.org/spreadsheetml/2006/main" count="421" uniqueCount="252">
  <si>
    <t>January</t>
  </si>
  <si>
    <t>February</t>
  </si>
  <si>
    <t>March</t>
  </si>
  <si>
    <t>April</t>
  </si>
  <si>
    <t>May</t>
  </si>
  <si>
    <t>June</t>
  </si>
  <si>
    <t>July</t>
  </si>
  <si>
    <t>August</t>
  </si>
  <si>
    <t>September</t>
  </si>
  <si>
    <t>October</t>
  </si>
  <si>
    <t>November</t>
  </si>
  <si>
    <t>December</t>
  </si>
  <si>
    <t>ACTUAL CASH FLOWS: SIX-MONTHS</t>
  </si>
  <si>
    <t>Enter your full name</t>
  </si>
  <si>
    <t>Key:</t>
  </si>
  <si>
    <t>Enter your company name</t>
  </si>
  <si>
    <t>These cells auto-calculate and are locked so you can't edit them.</t>
  </si>
  <si>
    <t>Enter date</t>
  </si>
  <si>
    <t>Insert your own text/numbers into these cells as relevant.</t>
  </si>
  <si>
    <t>Select your starting month:</t>
  </si>
  <si>
    <t>MONTHS</t>
  </si>
  <si>
    <t>Cash in-flows</t>
  </si>
  <si>
    <t>Description (as required)</t>
  </si>
  <si>
    <t>Starting point</t>
  </si>
  <si>
    <t>TOTAL</t>
  </si>
  <si>
    <t>Total sales revenue</t>
  </si>
  <si>
    <t>Sources of investment</t>
  </si>
  <si>
    <t>Debt-based finance</t>
  </si>
  <si>
    <t>Enter other</t>
  </si>
  <si>
    <t>Total cash in-flows (A)</t>
  </si>
  <si>
    <t>Cash out-flows</t>
  </si>
  <si>
    <t>Cost of sales</t>
  </si>
  <si>
    <t>Rent or premises costs</t>
  </si>
  <si>
    <t>Business rates for your business premises</t>
  </si>
  <si>
    <t>Utilities (gas, electricity, water)</t>
  </si>
  <si>
    <t>Insurance</t>
  </si>
  <si>
    <t>Telephone and internet</t>
  </si>
  <si>
    <t>Marketing and advertising expenses</t>
  </si>
  <si>
    <t>Vehicle running costs</t>
  </si>
  <si>
    <t>Equipment purchase or leasing</t>
  </si>
  <si>
    <t>Postage, printing, stationery</t>
  </si>
  <si>
    <t>Transport and delivery</t>
  </si>
  <si>
    <t>Professional fees (legal, accounting etc.)</t>
  </si>
  <si>
    <t xml:space="preserve">Your salary </t>
  </si>
  <si>
    <t>n/a</t>
  </si>
  <si>
    <t>Staff costs</t>
  </si>
  <si>
    <t>Start Up Loan monthly repayment*</t>
  </si>
  <si>
    <t>Total cash out-flows (B)</t>
  </si>
  <si>
    <t>Your net cash flow (A-B)</t>
  </si>
  <si>
    <t>Your monthly opening business bank account balance</t>
  </si>
  <si>
    <t>Your closing cash position</t>
  </si>
  <si>
    <t>YOUR NOTES OR COMMENTARY</t>
  </si>
  <si>
    <t>Use this space to explain any of the information you have provided in the fields above.</t>
  </si>
  <si>
    <t>Name:</t>
  </si>
  <si>
    <t>Company Name:</t>
  </si>
  <si>
    <t>Application Number:</t>
  </si>
  <si>
    <t>TIPS ON COMPLETING THE TEMPLATES</t>
  </si>
  <si>
    <t>*</t>
  </si>
  <si>
    <t>For the PSB and CFF, If you want to see what formula is being used to calculate any of the blue cells, or find out which cells are being used in the calculation, simply click on the cell and the formula will display in the Formula Bar at the top of the page;</t>
  </si>
  <si>
    <t>If any of the numbers you enter result in a negative balance, then this negative balance will be displayed in red to draw this to your attention. Ideally, you want to avoid negative totals or balances, so think about what you can feasibly change in order to achieve this. Alternatively please provide details of how this negative balance will be covered (i.e. Business overdraft etc.) within the commentary box provided;</t>
  </si>
  <si>
    <t>The templates list a range of common options but they might not all be applicable for you. Add or remove items as relevant to you and your business;</t>
  </si>
  <si>
    <t>All values that you enter should be in GBP (£) and should include VAT;</t>
  </si>
  <si>
    <t>Use the commentary box at the bottom of the templates to explain any assumptions you've made or notes you'd like to discuss with your Business Adviser;</t>
  </si>
  <si>
    <t>Excel Tips</t>
  </si>
  <si>
    <t>If you need to go to the next line in a cell or create another bullet point in the same cell, press and hold the Alt key and click the Enter key once. This will tab down to the next line but you will remain in the same cell. To save the changes you have made to the cell, press Enter once you are finished. Do not press Esc as this will delete your changes.</t>
  </si>
  <si>
    <r>
      <t>If you need to edit a cell without deleting any of the text you have already typed in,</t>
    </r>
    <r>
      <rPr>
        <b/>
        <sz val="11"/>
        <color rgb="FF142855"/>
        <rFont val="Arial"/>
        <family val="2"/>
        <scheme val="minor"/>
      </rPr>
      <t xml:space="preserve"> </t>
    </r>
    <r>
      <rPr>
        <sz val="11"/>
        <color rgb="FF142855"/>
        <rFont val="Arial"/>
        <family val="2"/>
        <scheme val="minor"/>
      </rPr>
      <t>first select the cell and click in the formula bar (shown in screenshot below)</t>
    </r>
  </si>
  <si>
    <t>If you need more help with using excel please see our Excel Tips tab</t>
  </si>
  <si>
    <t>Business Plan</t>
  </si>
  <si>
    <t>Your Business Plan (BP) should detail your blueprint for how your business will operate. Your Business Plan is designed to help us determine whether or not your Business is viable and can sustainably produce sufficient profits to maintain your monthly Start Up Loan repayments.</t>
  </si>
  <si>
    <t xml:space="preserve"> - The content in the Business Plan below is the minimum requirement for completing the business viability part of your application;</t>
  </si>
  <si>
    <r>
      <t>1.</t>
    </r>
    <r>
      <rPr>
        <sz val="14"/>
        <color rgb="FFFFFFFF"/>
        <rFont val="Arial"/>
        <family val="2"/>
        <scheme val="minor"/>
      </rPr>
      <t xml:space="preserve"> </t>
    </r>
    <r>
      <rPr>
        <b/>
        <sz val="14"/>
        <color rgb="FFFFFFFF"/>
        <rFont val="Arial"/>
        <family val="2"/>
      </rPr>
      <t>Your business and objectives</t>
    </r>
  </si>
  <si>
    <t>Guidance</t>
  </si>
  <si>
    <t>Describe your business, outlining the different product(s) and/or service(s) you offer:</t>
  </si>
  <si>
    <t>Things to consider:
- What products do you sell or what services do you provide?
- What percentage of the company do you own?
- Is the business already trading?
- Trading Entity (Limited company, sole trader or partnership etc.)
- Operational structure of business including any planned changes - for example do you have staff? if so, how many?
- Will/do you have Commercial Premises or is this a home based business?
- If commercial premises, please provide a head of terms, lease or storage agreement 
- Business performance (financially) to date if you have started trading
- Key Milestones achieved (for example you have created a website)
- If you have purchase orders, please provide evidence and the value of these purchase orders.</t>
  </si>
  <si>
    <t>Objectives:</t>
  </si>
  <si>
    <t>Short term (current year):</t>
  </si>
  <si>
    <t>Medium term (next 1 – 2 years):</t>
  </si>
  <si>
    <t>Objectives should be SMART: Specific, Measurable, Attainable, Realistic and Time bound
Examples:  
Increase revenue by 5% each of the next 4 quarters
Use suggestive selling to increase the total value of each sale by 10 percent by the end of the current fiscal year.
Send a service quality survey to every customer within 30 days of their first contact.</t>
  </si>
  <si>
    <t>2. Your skills and experience</t>
  </si>
  <si>
    <t>Outline any previous experience, employment or other work that you have done that is relevant to your business:</t>
  </si>
  <si>
    <t>You may have:
Previously set up another business / a similar business.
Previously worked in the same sector for another business.
Had formal training / qualifications
Is there any training required that you do not have?
Personal traits that make you well suited to run the company (natural salesman, well organised, language, creative, analytical etc.).</t>
  </si>
  <si>
    <t>Outline any education or training you have had that is relevant to your business:</t>
  </si>
  <si>
    <t>Your back-up plan should highlight:</t>
  </si>
  <si>
    <r>
      <t>·</t>
    </r>
    <r>
      <rPr>
        <sz val="7"/>
        <color theme="4"/>
        <rFont val="Times New Roman"/>
        <family val="1"/>
      </rPr>
      <t xml:space="preserve">        </t>
    </r>
    <r>
      <rPr>
        <sz val="10"/>
        <color theme="4"/>
        <rFont val="Arial"/>
        <family val="2"/>
      </rPr>
      <t>Why you feel this is a realistic plan</t>
    </r>
  </si>
  <si>
    <t>Loan calculator</t>
  </si>
  <si>
    <r>
      <rPr>
        <b/>
        <sz val="14"/>
        <color rgb="FF142855"/>
        <rFont val="Arial"/>
        <family val="2"/>
      </rPr>
      <t>INSTRUCTIONS</t>
    </r>
    <r>
      <rPr>
        <b/>
        <sz val="10"/>
        <color rgb="FF142855"/>
        <rFont val="Arial"/>
        <family val="2"/>
      </rPr>
      <t xml:space="preserve">
</t>
    </r>
    <r>
      <rPr>
        <sz val="11"/>
        <color rgb="FF142855"/>
        <rFont val="Arial"/>
        <family val="2"/>
      </rPr>
      <t>Only complete fields</t>
    </r>
    <r>
      <rPr>
        <b/>
        <sz val="11"/>
        <color rgb="FF142855"/>
        <rFont val="Arial"/>
        <family val="2"/>
      </rPr>
      <t xml:space="preserve"> E10, E12 and E13. If you have a Capital Repayment Holiday, complete the Capital Repayment section.</t>
    </r>
    <r>
      <rPr>
        <sz val="11"/>
        <color rgb="FF142855"/>
        <rFont val="Arial"/>
        <family val="2"/>
      </rPr>
      <t xml:space="preserve">
1. Fill in loan value
2. Fill in loan term
3. All other fields will automatically populate
4. Scroll down to the table below to see the repayments after the CRH.
5. Go to the CFF (tab below)
6. Loan repayment row on the CFF has been automatically populated.</t>
    </r>
  </si>
  <si>
    <t>Enter values</t>
  </si>
  <si>
    <t>Capital Repayment Holiday</t>
  </si>
  <si>
    <t>Loan amount</t>
  </si>
  <si>
    <t>Do you have a CRH?</t>
  </si>
  <si>
    <t>Annual interest rate</t>
  </si>
  <si>
    <t>No</t>
  </si>
  <si>
    <t>Yes</t>
  </si>
  <si>
    <t>Loan period in months</t>
  </si>
  <si>
    <t>Monthly payment</t>
  </si>
  <si>
    <t>Number of payments</t>
  </si>
  <si>
    <t>Total interest</t>
  </si>
  <si>
    <t>Payment for CRH Period</t>
  </si>
  <si>
    <t>Total cost of loan</t>
  </si>
  <si>
    <t>No.</t>
  </si>
  <si>
    <t>Payment
Date</t>
  </si>
  <si>
    <t>Beginning
Balance</t>
  </si>
  <si>
    <t>Payment</t>
  </si>
  <si>
    <t>Principal</t>
  </si>
  <si>
    <t>Interest</t>
  </si>
  <si>
    <t>Ending
Balance</t>
  </si>
  <si>
    <t>Demographic details:</t>
  </si>
  <si>
    <t>Delete any answers not applicable to you and provide some description as relevant.</t>
  </si>
  <si>
    <t>What customer need or problem does your product(s) and/or service(s) address?</t>
  </si>
  <si>
    <t>Explain your approach to pricing your product(s) and/or service(s):</t>
  </si>
  <si>
    <t>What research have you conducted to understand your market, including your industry, regions, customers, competitors?</t>
  </si>
  <si>
    <t>Competitor 1:</t>
  </si>
  <si>
    <t>Name, location, website:</t>
  </si>
  <si>
    <t>Average prices:</t>
  </si>
  <si>
    <t>Strengths:</t>
  </si>
  <si>
    <t>Weaknesses:</t>
  </si>
  <si>
    <t>Competitor 2:</t>
  </si>
  <si>
    <t>Your business:</t>
  </si>
  <si>
    <t>What sets your business apart from your competitors?</t>
  </si>
  <si>
    <t>Your weaknesses:</t>
  </si>
  <si>
    <t>Current or future opportunities:</t>
  </si>
  <si>
    <t>Current or future threats:</t>
  </si>
  <si>
    <t xml:space="preserve">·   Website (information only)
·   Website (for e-commerce)
·   Advertising (online)
·   Advertising (print, radio, TV)
·   Search engine marketing
·   Social media
·   Retail outlets
·   Telesales
·   Referrals
·   Leaflets
·   Events and exhibitions
·   PR
·   Other
Determine the KPIs for this mission. Describes how you will track the performance of your marketing activities. To do so, you'll need to determine your key performance indicators, or "KPIs" for short.
Describe your content initiatives and strategies. Which types of content you'll create. These can include blog posts, YouTube videos, infographics, ebooks, and more. Define the goals (and KPIs) you'll use to track each type. Consider the channels on which you'll distribute this content. Some popular channels at your disposal include Facebook, Twitter, LinkedIn, YouTube, and Instagram. Define your marketing budget. Your content strategy might leverage many free channels and platforms, but there are a number of hidden expenses to a marketing plan that need to be accounted for (for example, contractor fees).
</t>
  </si>
  <si>
    <r>
      <t xml:space="preserve">Please provide details of two key suppliers or key relationships that are or will be important to running your business: </t>
    </r>
    <r>
      <rPr>
        <i/>
        <sz val="10"/>
        <color theme="4"/>
        <rFont val="Arial"/>
        <family val="2"/>
      </rPr>
      <t>Detail as relevant in the boxes provided below.</t>
    </r>
  </si>
  <si>
    <t>Supplier / Relationship 1:</t>
  </si>
  <si>
    <t>Organisation:</t>
  </si>
  <si>
    <r>
      <t>Relationship status:</t>
    </r>
    <r>
      <rPr>
        <i/>
        <sz val="10"/>
        <color theme="4"/>
        <rFont val="Arial"/>
        <family val="2"/>
      </rPr>
      <t xml:space="preserve"> </t>
    </r>
  </si>
  <si>
    <t>Delete any answers not applicable to you.</t>
  </si>
  <si>
    <t>Service provided:</t>
  </si>
  <si>
    <t>Key terms of the relationship:</t>
  </si>
  <si>
    <t>Other operational considerations:</t>
  </si>
  <si>
    <t>Do you currently employ staff?</t>
  </si>
  <si>
    <r>
      <t>·</t>
    </r>
    <r>
      <rPr>
        <sz val="7"/>
        <color theme="4"/>
        <rFont val="Times New Roman"/>
        <family val="1"/>
      </rPr>
      <t xml:space="preserve">   </t>
    </r>
    <r>
      <rPr>
        <sz val="10"/>
        <color theme="4"/>
        <rFont val="Arial"/>
        <family val="2"/>
      </rPr>
      <t xml:space="preserve">No and I have no plans to take on staff in the next 12-months </t>
    </r>
    <r>
      <rPr>
        <i/>
        <sz val="10"/>
        <color theme="4"/>
        <rFont val="Arial"/>
        <family val="2"/>
      </rPr>
      <t>(proceed to next section)</t>
    </r>
  </si>
  <si>
    <r>
      <t>A.</t>
    </r>
    <r>
      <rPr>
        <b/>
        <sz val="7"/>
        <color theme="4"/>
        <rFont val="Times New Roman"/>
        <family val="1"/>
      </rPr>
      <t xml:space="preserve">             </t>
    </r>
    <r>
      <rPr>
        <b/>
        <sz val="10"/>
        <color theme="4"/>
        <rFont val="Arial"/>
        <family val="2"/>
      </rPr>
      <t xml:space="preserve">How many staff do you currently employ? </t>
    </r>
  </si>
  <si>
    <t>Full time:</t>
  </si>
  <si>
    <t>Part time:</t>
  </si>
  <si>
    <r>
      <t>Outline the key staff</t>
    </r>
    <r>
      <rPr>
        <sz val="10"/>
        <color theme="4"/>
        <rFont val="Arial"/>
        <family val="2"/>
      </rPr>
      <t xml:space="preserve"> </t>
    </r>
    <r>
      <rPr>
        <b/>
        <sz val="10"/>
        <color theme="4"/>
        <rFont val="Arial"/>
        <family val="2"/>
      </rPr>
      <t>roles within your business (e.g. job title, responsibilities, key skills):</t>
    </r>
  </si>
  <si>
    <r>
      <t>B.</t>
    </r>
    <r>
      <rPr>
        <b/>
        <sz val="7"/>
        <color theme="4"/>
        <rFont val="Times New Roman"/>
        <family val="1"/>
      </rPr>
      <t xml:space="preserve">             </t>
    </r>
    <r>
      <rPr>
        <b/>
        <sz val="10"/>
        <color theme="4"/>
        <rFont val="Arial"/>
        <family val="2"/>
      </rPr>
      <t>How many staff do you intend to take on in the next 12-months?</t>
    </r>
  </si>
  <si>
    <t>Describe the key responsibilities and skills you anticipate giving to these new staff:</t>
  </si>
  <si>
    <t>Where does or will your business operate from?</t>
  </si>
  <si>
    <t>What laws or regulations have you considered for your business and/or industry?</t>
  </si>
  <si>
    <t>What insurance do you currently have in place or do you intend to put in place for your business?</t>
  </si>
  <si>
    <t>These cells auto-calculate - you don't need to edit these.</t>
  </si>
  <si>
    <t>Your notes or commentary</t>
  </si>
  <si>
    <t>Sales assumptions</t>
  </si>
  <si>
    <t>1. Product breakdown</t>
  </si>
  <si>
    <t>Product / Service 1</t>
  </si>
  <si>
    <t>Product / Service 2</t>
  </si>
  <si>
    <t>Product / Service 3</t>
  </si>
  <si>
    <t>Product / Service 4</t>
  </si>
  <si>
    <t>Worked Example</t>
  </si>
  <si>
    <t>Product / Service name</t>
  </si>
  <si>
    <t>T-Shirts</t>
  </si>
  <si>
    <t>Sale price (per unit)</t>
  </si>
  <si>
    <t>Cost price (per unit)</t>
  </si>
  <si>
    <t>Gross Margin (per unit)</t>
  </si>
  <si>
    <t>2. Number of sales per month</t>
  </si>
  <si>
    <t>*Average sales volumes per day based on 30-days per month.</t>
  </si>
  <si>
    <t>Month</t>
  </si>
  <si>
    <t>Total sales volumes 
per month</t>
  </si>
  <si>
    <t>Average sales volumes
per day*</t>
  </si>
  <si>
    <t>Sales (£)</t>
  </si>
  <si>
    <t>You do not need to edit this section; this will auto-calculate based on your responses above. *Average sales value per day is based on 30 days per month.</t>
  </si>
  <si>
    <t>Total sales value (£)
per month</t>
  </si>
  <si>
    <t>Average sales value
per day*</t>
  </si>
  <si>
    <t>You do not need to edit this section; this will auto-calculate based on your responses above. *Average cost of sales per day is based on 30 days per month.</t>
  </si>
  <si>
    <t>Total cost of sales (£)
per month</t>
  </si>
  <si>
    <t>Average cost of sales
per day*</t>
  </si>
  <si>
    <t>12-Month Cash Flow Forecast</t>
  </si>
  <si>
    <r>
      <rPr>
        <b/>
        <sz val="11"/>
        <color rgb="FF002060"/>
        <rFont val="Arial"/>
        <family val="2"/>
      </rPr>
      <t xml:space="preserve">Your Cash Flow Forecast (CFF) is an estimate of the money you expect to bring in to and pay out of your business over the next 12-months. Importantly, it should reflect all of the activity you have described in your Business Plan.  
</t>
    </r>
    <r>
      <rPr>
        <sz val="11"/>
        <color rgb="FF002060"/>
        <rFont val="Arial"/>
        <family val="2"/>
      </rPr>
      <t xml:space="preserve"> - Your CFF should show BUSINESS revenue and expenses only, not personal items;
 - Your CFF is FORWARD looking, reflecting future anticipated transactions into and out of your business;
 - You can input your loan amount and the term length (12-60months), which will autocalculate onto the CFF below;											
 - You will be asked to choose a start month for your CFF; this should be the next month after you expect to receive the loan and should match up with the month you selected in your Sales Assumptions;
 - Remember, some of the information that you have created in your Sales Assumptions will auto-populate in your CFF tab. These cells are blue and you do not need to edit them;
 - Any assumptions you make regarding your cash in-flows and cash out-flows should be both realistic and supportable. If you're starting a new business, we suggest being conservative with the cash flows you enter for the early months of trading;
 - It's important that your CFF corresponds with all of the objectives and activities you have outlined in your Business Plan. For example, if you have detailed plans for a three-month marketing campaign in your Business Plan then the costs for running this campaign should be clearly visible in your CFF;
 - Your CFF is based on a future estimate and while these figures will no doubt change over that trading period, it is a good amount of time for you - and us - to see how sustainable your plans are;
 - There is a commentary box at the bottom, for which you can use to explain any of costings, which you think will be of use to your Business Adviser	</t>
    </r>
  </si>
  <si>
    <t>Interest rate</t>
  </si>
  <si>
    <t>Loan term (months)</t>
  </si>
  <si>
    <t>Monthly repayment</t>
  </si>
  <si>
    <t>Total anticipated sales</t>
  </si>
  <si>
    <t>Value of your Start Up Loan</t>
  </si>
  <si>
    <t>Other sources of cash or equity</t>
  </si>
  <si>
    <t>Total anticipated cost of sales</t>
  </si>
  <si>
    <t>Stress test at 10% reduction in revenue</t>
  </si>
  <si>
    <t>Stress test at 15% reduction in revenue</t>
  </si>
  <si>
    <t>If you need to go to the next line in a cell or create another bullet point in the same cell, press and hold the Alt key and click the Enter key once (Control key, option key and return key for mac users). This will tab down to the next line but you will remain in the same cell. To save the changes you have made to the cell, press Enter once you are finished. Do not press Esc as this will delete your changes.</t>
  </si>
  <si>
    <t>Wherever you click in the function box, that is where your curser will appear and you will be able to add text. Please see an example below.</t>
  </si>
  <si>
    <t>We have tried to size the answer cells appropriately so you don't have to make any changes. If, however, the paragraph you are writing is long and the text begins to go outside of the cell boundaries, expand the formula bar by hovering over the bottom line of the formula bar until the double headed arrow appears. Click and drag the arrow down and the formular bar will be expanded as shown below. Click Enter once you have completed the paragraph.</t>
  </si>
  <si>
    <t>Once you have expanded the formula bar and you are happy with the content of the cell, expand the row by clicking and dragging the row separator as shown below. Press enter to save your changes in the cell.</t>
  </si>
  <si>
    <t>To view comments on the spreadsheet, click review at the top middle of the ribbon. Next, click show comments. You should be able to move through the comments by clicking next comment or previous comment.</t>
  </si>
  <si>
    <r>
      <t>3.</t>
    </r>
    <r>
      <rPr>
        <sz val="14"/>
        <color rgb="FFFFFFFF"/>
        <rFont val="Arial"/>
        <family val="2"/>
        <scheme val="minor"/>
      </rPr>
      <t xml:space="preserve"> </t>
    </r>
    <r>
      <rPr>
        <b/>
        <sz val="14"/>
        <color rgb="FFFFFFFF"/>
        <rFont val="Arial"/>
        <family val="2"/>
      </rPr>
      <t>Your target customers</t>
    </r>
  </si>
  <si>
    <r>
      <t>4.</t>
    </r>
    <r>
      <rPr>
        <sz val="14"/>
        <color rgb="FFFFFFFF"/>
        <rFont val="Arial"/>
        <family val="2"/>
        <scheme val="minor"/>
      </rPr>
      <t xml:space="preserve"> </t>
    </r>
    <r>
      <rPr>
        <b/>
        <sz val="14"/>
        <color rgb="FFFFFFFF"/>
        <rFont val="Arial"/>
        <family val="2"/>
      </rPr>
      <t>Your market and competition</t>
    </r>
  </si>
  <si>
    <r>
      <t>5.</t>
    </r>
    <r>
      <rPr>
        <sz val="14"/>
        <color rgb="FFFFFFFF"/>
        <rFont val="Arial"/>
        <family val="2"/>
        <scheme val="minor"/>
      </rPr>
      <t xml:space="preserve"> </t>
    </r>
    <r>
      <rPr>
        <b/>
        <sz val="14"/>
        <color rgb="FFFFFFFF"/>
        <rFont val="Arial"/>
        <family val="2"/>
      </rPr>
      <t>Your sales and marketing plans</t>
    </r>
  </si>
  <si>
    <r>
      <t>6.</t>
    </r>
    <r>
      <rPr>
        <sz val="14"/>
        <color rgb="FFFFFFFF"/>
        <rFont val="Arial"/>
        <family val="2"/>
        <scheme val="minor"/>
      </rPr>
      <t xml:space="preserve"> </t>
    </r>
    <r>
      <rPr>
        <b/>
        <sz val="14"/>
        <color rgb="FFFFFFFF"/>
        <rFont val="Arial"/>
        <family val="2"/>
      </rPr>
      <t>Your operational plans</t>
    </r>
  </si>
  <si>
    <r>
      <t>7.</t>
    </r>
    <r>
      <rPr>
        <sz val="14"/>
        <color rgb="FFFFFFFF"/>
        <rFont val="Arial"/>
        <family val="2"/>
        <scheme val="minor"/>
      </rPr>
      <t xml:space="preserve"> </t>
    </r>
    <r>
      <rPr>
        <b/>
        <sz val="14"/>
        <color rgb="FFFFFFFF"/>
        <rFont val="Arial"/>
        <family val="2"/>
      </rPr>
      <t>Back-up plan</t>
    </r>
  </si>
  <si>
    <t>Briefly describe your target customers:</t>
  </si>
  <si>
    <t>How do you/ will you promote your business?</t>
  </si>
  <si>
    <t>The templates are designed to be as easy to use as possible - for the BP tab, please follow the guidelines closely and relate these guidelines to your business. For the CFF, SA and PSB, simply enter your figures into the white coloured cells on the templates and all of the light blue coloured cells will auto-calculate based on your responses.</t>
  </si>
  <si>
    <t>Describe why there is a demand for the products/ services the business will be providing in the chosen locality. 
Things to consider may include, but not limited to:
- Clearly identify where you intend to trade and the potential market size/opportunity.
- Provide a list of your key competitors, highlight their strengths and weaknesses and identify the unique selling points of their own offering.
- Clearly describe the target audience, their motivations for 'buying' and any other key features that may assist you in reaching and converting these customers.
Show how you have undertaken market research to help you develop an understanding of the market, competitors and customers (e.g. surveys, opinion polls, focus groups, data gathering, mystery shopping etc). It is not about the activities themselves but rather the insights you have drawn from this market research and it should be clear how you are harnessing these within your plans.
Identify at least three sales/marketing tactics you are using or intend to use in order to reach their customers. Clearly describe how these activities will be carried out and measured.
Demonstrate that there is a market for your offering (e.g. expressions of interest, letters of intent, contracts in place, waiting list/requests for orders, creation of a community following, test trading  or sampling etc.).</t>
  </si>
  <si>
    <t>Your salary</t>
  </si>
  <si>
    <t>Start Up Loan monthly repayment</t>
  </si>
  <si>
    <t>Personal Survival Budget</t>
  </si>
  <si>
    <r>
      <t xml:space="preserve">Your Personal Survival Budget (PSB) should detail your average monthly income minus all the costs and expenses you personally incur in a typical month. This is a </t>
    </r>
    <r>
      <rPr>
        <u/>
        <sz val="14"/>
        <color rgb="FF142855"/>
        <rFont val="Arial"/>
        <family val="2"/>
      </rPr>
      <t>personal budget</t>
    </r>
    <r>
      <rPr>
        <sz val="14"/>
        <color rgb="FF142855"/>
        <rFont val="Arial"/>
        <family val="2"/>
      </rPr>
      <t xml:space="preserve"> – not a business budget – that is designed to help us determine whether or not you will be able to meet your monthly Start Up Loan repayments.
 </t>
    </r>
    <r>
      <rPr>
        <sz val="11"/>
        <color rgb="FF142855"/>
        <rFont val="Arial"/>
        <family val="2"/>
      </rPr>
      <t xml:space="preserve">- Your PSB should show PERSONAL income and expenses only, not business related items;
 - Your PSB should include all credit repayments (loans, credit cards etc) as part of your expenditure;
 - Before completing this template, you should reference your last three-months of personal bank statements to see how much you normally earn and spend;
 - If we have asked you for bank statements, please ensure your income &amp; expenses align where possible (accounting for monthly averages);
 - Your PSB should reflect your expected expenses for the first month after you secure your Start Up Loan;
 - We have linked the PSB and 12-month CFF tabs so that the monthly balance of your PSB automatically appears in your CFF.  
 - This is designed to help you see how much money you need to draw from your business as salary in the future in order to cover your personal expenses;
 - If your personal expenses are more than your personal income, your monthly balance will be negative. In this instance, your business will need to generate enough money to cover the shortfall.
- There is a commentary box at the bottom of this PSB, which you can use to provide any further context to the information you have provided;
</t>
    </r>
    <r>
      <rPr>
        <b/>
        <sz val="11"/>
        <color rgb="FF142855"/>
        <rFont val="Arial"/>
        <family val="2"/>
      </rPr>
      <t>- Do not include your SUL repayments as credit commitment, as this is to be recorded on your CFF;</t>
    </r>
    <r>
      <rPr>
        <sz val="14"/>
        <color rgb="FF142855"/>
        <rFont val="Arial"/>
        <family val="2"/>
      </rPr>
      <t xml:space="preserve">
</t>
    </r>
    <r>
      <rPr>
        <b/>
        <sz val="11"/>
        <color rgb="FF142855"/>
        <rFont val="Arial"/>
        <family val="2"/>
      </rPr>
      <t>- Only include income that will be ongoing. For example, if you currently earn a salary but you are planning to leave your job straight away to focus on the business, do not include this income. If you are planning to keep your job ongoing, please do include your salary.</t>
    </r>
  </si>
  <si>
    <t>Personal income</t>
  </si>
  <si>
    <t>Monthly net income (£)</t>
  </si>
  <si>
    <t>Annual net income (£)</t>
  </si>
  <si>
    <t>Employment (net income)</t>
  </si>
  <si>
    <t>Benefits payments</t>
  </si>
  <si>
    <t>Total income across all sources:</t>
  </si>
  <si>
    <t>Personal expenses</t>
  </si>
  <si>
    <t>Monthly net expenses (£)</t>
  </si>
  <si>
    <t>Annual net expenses (£)</t>
  </si>
  <si>
    <t>Rent or mortgage payments</t>
  </si>
  <si>
    <t>Council tax</t>
  </si>
  <si>
    <t>Utilities</t>
  </si>
  <si>
    <t>Phone and internet</t>
  </si>
  <si>
    <t>TV Licence</t>
  </si>
  <si>
    <t>Personal and property insurance</t>
  </si>
  <si>
    <t>Grocery shopping</t>
  </si>
  <si>
    <t>Transport costs</t>
  </si>
  <si>
    <t>Car tax and insurance</t>
  </si>
  <si>
    <t>Car running costs</t>
  </si>
  <si>
    <t>Subscriptions</t>
  </si>
  <si>
    <t>Clothing</t>
  </si>
  <si>
    <t>Leisure and entertainment</t>
  </si>
  <si>
    <t>Money put into savings</t>
  </si>
  <si>
    <t>Credit commitments (loans, credit cards etc)</t>
  </si>
  <si>
    <t>Total expenses across all areas:</t>
  </si>
  <si>
    <t>YOUR MONTHLY BALANCE</t>
  </si>
  <si>
    <t>YOUR ANNUAL BALANCE</t>
  </si>
  <si>
    <t>T</t>
  </si>
  <si>
    <t>SFF 8 Week Programme</t>
  </si>
  <si>
    <t>SFF Monthly subscription</t>
  </si>
  <si>
    <t>First 6 months in advance</t>
  </si>
  <si>
    <t>3 months rent in advance</t>
  </si>
  <si>
    <t>Facebook monthy payments</t>
  </si>
  <si>
    <t>3 months in advance</t>
  </si>
  <si>
    <t>Gym equipment quote</t>
  </si>
  <si>
    <t>MacBook and printer</t>
  </si>
  <si>
    <t>Using personal phone and internet</t>
  </si>
  <si>
    <t>Using own transport</t>
  </si>
  <si>
    <t>Sundries and contingencies</t>
  </si>
  <si>
    <t>Guidance on using this template</t>
  </si>
  <si>
    <t>For an explanation of any terms included on these templates, hover over the cells that have a red triangle in the top right corner and you will see some further instructions and guidance related to that item. If you're still unsure don't worry: your first draft won't be you final submission. I will work with you once you have submitted an initial draft;</t>
  </si>
  <si>
    <t xml:space="preserve"> - Please complete each field using the questions, prompts and examples as a guideline for the detail that I require;</t>
  </si>
  <si>
    <t xml:space="preserve"> - The closer you can follow the guidelines to complete the BP, the more likely you are to provide me  with the information I need;</t>
  </si>
  <si>
    <t xml:space="preserve"> - In some instances, more information may be required. If this is the case, I will inform you of what further information is needed;</t>
  </si>
  <si>
    <t xml:space="preserve"> - Please note, your BP can be a first draft, it doesn't have to be perfect. If you need more help, submit what you can and I will be in touch;</t>
  </si>
  <si>
    <t>Objectives should be SMART: Specific, Measurable, Attainable, Realistic and Time bound
Examples:
Develop a website that is transaction based so customers can place orders by DD/MM/YYYY
Create a customer relationship management framework by DD/MM/YYYY
Reduce direct costs by 20% negotiating a better deal with suppliers based on higher purchase volumes by DD/MM/YYYY</t>
  </si>
  <si>
    <t>Depending on the business, you may be required to have certain qualifications/training and if so, please make the details of when/how these were achieved clear.
For example "I have a Level 3 NVQ Diploma in Domestic Plumbing and heating which I achieved in Month/Year"
Or "I have a degree in Business Management with Open University"</t>
  </si>
  <si>
    <r>
      <t xml:space="preserve">The Sales Assumptions template will help you work out your anticipated sales and cost of sales for your business for the next 
12-months. 
</t>
    </r>
    <r>
      <rPr>
        <sz val="11"/>
        <color rgb="FF002060"/>
        <rFont val="Arial"/>
        <family val="2"/>
      </rPr>
      <t xml:space="preserve"> - You will be asked to choose a start month for your Sales Assumptions; this should be the next month after you expect to receive the loan;</t>
    </r>
    <r>
      <rPr>
        <b/>
        <sz val="11"/>
        <color rgb="FF002060"/>
        <rFont val="Arial"/>
        <family val="2"/>
      </rPr>
      <t xml:space="preserve">
</t>
    </r>
    <r>
      <rPr>
        <sz val="11"/>
        <color rgb="FF002060"/>
        <rFont val="Arial"/>
        <family val="2"/>
      </rPr>
      <t xml:space="preserve"> - The template will ask you to list the various product(s) and/or service(s) that your business offers and there is space for up to four items to be listed. If your business has more than this, consider grouping them together;</t>
    </r>
    <r>
      <rPr>
        <b/>
        <sz val="11"/>
        <color rgb="FF002060"/>
        <rFont val="Arial"/>
        <family val="2"/>
      </rPr>
      <t xml:space="preserve">
</t>
    </r>
    <r>
      <rPr>
        <sz val="11"/>
        <color rgb="FF002060"/>
        <rFont val="Arial"/>
        <family val="2"/>
      </rPr>
      <t xml:space="preserve"> - Work through this template in the order it sets out, as each section corresponds to the one that follows;
 - First you will be asked to write down the sale price of each item, and how much it costs you to produce for each individual unit;
 - Then you will asked to estimate the number of sales you will make for each item over the 12-months following from your preferred start date. Once you have entered this information, this will be used to calculate your total anticipated sales and cost of sales for the remainder of the year;</t>
    </r>
    <r>
      <rPr>
        <b/>
        <sz val="11"/>
        <color rgb="FF002060"/>
        <rFont val="Arial"/>
        <family val="2"/>
      </rPr>
      <t xml:space="preserve">
</t>
    </r>
    <r>
      <rPr>
        <sz val="11"/>
        <color rgb="FF002060"/>
        <rFont val="Arial"/>
        <family val="2"/>
      </rPr>
      <t xml:space="preserve"> - The Sales Assumptions is linked to the CFF tab so that your total anticipated sales and cost of sales are automatically populated. If you need to make any changes, make them in the Sales Assumptions tab and the updates will appear in your CFF;
 - There is a commentary box at the bottom, for which you can use to explain any of your calculations.</t>
    </r>
  </si>
  <si>
    <t xml:space="preserve"> - First, please save your name and company name to this document, using the space above
 - In this document, you will find four tabs, that need to be completed as part of basic business plan 
 - Don't worry if you need some help. At the top of each tab you will find both a description of each of the templates, as well as some tips on how to complete them
 - I suggest you complete each template in number order so that you can carry forward any of your workings
 - If you need some help completing these documents, you can submit them as a first draft, and I will be in touch to provide further assistance
 - If you have already completed a Business Plan, Personal Survival  Budget or Cash Flow Forecast, you do not have to transfer the information into my template
 - My templates have been designed to support funding applications, so I encourage you to provide the information I have requested across these templates, to help me assess your application quicker.
 - Finally, don't forget to save your document as you go through</t>
  </si>
  <si>
    <t xml:space="preserve">Things to consider may include but not limited to:
- If you need to operate out of a premises, this should be either identified, under negotiation or should already be in place.
- If you need staff to run your business and achieve your business objectives, recruitment plans should be in place or appropriate individuals already in place. Describe any details related to their employment (e.g. salary, terms, roles and responsibilities etc.)
- If you need equipment or other stock/resources/suppliers to run your business, then it should be clear what is needed, where they are/will be sourced from and any associated terms. Evidence should be provided where necessary. i.e quotes, supplier terms/ agreements
- Demonstrate that you are aware of what tax, legal and insurance regulations affect your business, and where relevant, should that you have made (or be making) the appropriate arrangements to comply with these areas. Again, evidence should be provided as and where required (for example, application for a personal license for opening a bar)
Any operational resources that require financial investment should be clearly and consistently reflected in the Cash Flow Forecast. Supplementary evidence should be provided as and where applicable. </t>
  </si>
  <si>
    <t>How will you manage your finances if your business doesn’t go according to plan?</t>
  </si>
  <si>
    <r>
      <t>·</t>
    </r>
    <r>
      <rPr>
        <sz val="7"/>
        <color theme="4"/>
        <rFont val="Times New Roman"/>
        <family val="1"/>
      </rPr>
      <t xml:space="preserve">        </t>
    </r>
    <r>
      <rPr>
        <sz val="10"/>
        <color theme="4"/>
        <rFont val="Arial"/>
        <family val="2"/>
      </rPr>
      <t>What your financial commitments are</t>
    </r>
  </si>
  <si>
    <r>
      <t>·</t>
    </r>
    <r>
      <rPr>
        <sz val="7"/>
        <color theme="4"/>
        <rFont val="Times New Roman"/>
        <family val="1"/>
      </rPr>
      <t xml:space="preserve">        </t>
    </r>
    <r>
      <rPr>
        <sz val="10"/>
        <color theme="4"/>
        <rFont val="Arial"/>
        <family val="2"/>
      </rPr>
      <t>How you would manage these in the case of an unexpected event</t>
    </r>
  </si>
  <si>
    <t xml:space="preserve">Describe how you would be able to meet your financial commitments and personal expenditure (PSB) as well as any long term liabilities in relation to the business, in the event the business were to fail. 
Things to consider:
- Long term liabilities such as lease agreements (break clause?), asset finance, other credit agreements, etc.
- Your Personal Survival Budget demonstrates sufficient disposable income capable of absorbing repayments.
- You have other skills or experience that would reasonably allow you to return to employment. It may be useful to note potential job type and salary expectations
- There may be business assets sufficient in value to sell.
- If returning to employment consider how realistic this is, if long term unemployed.
- If in receipt of any benefits related to ill health consider the potential impact on the backup plan.
It may be possible to rely on one of the above, or a combination. </t>
  </si>
  <si>
    <t>Look at your current customer base.
Analyse your product/service.
Choose specific demographics to target.
Consider the psychographics of your target.
Evaluate your decision.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</si>
</sst>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8" formatCode="&quot;£&quot;#,##0.00;[Red]\-&quot;£&quot;#,##0.00"/>
    <numFmt numFmtId="44" formatCode="_-&quot;£&quot;* #,##0.00_-;\-&quot;£&quot;* #,##0.00_-;_-&quot;£&quot;* &quot;-&quot;??_-;_-@_-"/>
    <numFmt numFmtId="43" formatCode="_-* #,##0.00_-;\-* #,##0.00_-;_-* &quot;-&quot;??_-;_-@_-"/>
    <numFmt numFmtId="164" formatCode="_-* #,##0_-;\-* #,##0_-;_-* &quot;-&quot;??_-;_-@_-"/>
    <numFmt numFmtId="165" formatCode="&quot;£&quot;#,##0.00"/>
    <numFmt numFmtId="166" formatCode="0.0"/>
    <numFmt numFmtId="167" formatCode="[$£-809]#,##0;&quot;-&quot;[$£-809]#,##0"/>
  </numFmts>
  <fonts count="81" x14ac:knownFonts="1">
    <font>
      <sz val="11"/>
      <color theme="1"/>
      <name val="Arial"/>
      <family val="2"/>
      <scheme val="minor"/>
    </font>
    <font>
      <sz val="11"/>
      <color theme="1"/>
      <name val="Arial"/>
      <family val="2"/>
    </font>
    <font>
      <sz val="11"/>
      <color theme="1"/>
      <name val="Arial"/>
      <family val="2"/>
    </font>
    <font>
      <sz val="11"/>
      <color theme="1"/>
      <name val="Arial"/>
      <family val="2"/>
    </font>
    <font>
      <sz val="11"/>
      <color theme="1"/>
      <name val="Arial"/>
      <family val="2"/>
      <scheme val="minor"/>
    </font>
    <font>
      <b/>
      <sz val="11"/>
      <name val="Arial"/>
      <family val="2"/>
    </font>
    <font>
      <b/>
      <sz val="11"/>
      <color theme="1"/>
      <name val="Arial"/>
      <family val="2"/>
    </font>
    <font>
      <sz val="11"/>
      <name val="Arial"/>
      <family val="2"/>
    </font>
    <font>
      <b/>
      <sz val="16"/>
      <name val="Arial"/>
      <family val="2"/>
    </font>
    <font>
      <b/>
      <sz val="14"/>
      <name val="Arial"/>
      <family val="2"/>
    </font>
    <font>
      <b/>
      <sz val="14"/>
      <color theme="1"/>
      <name val="Arial"/>
      <family val="2"/>
    </font>
    <font>
      <b/>
      <sz val="12"/>
      <name val="Arial"/>
      <family val="2"/>
    </font>
    <font>
      <b/>
      <sz val="10"/>
      <color theme="1"/>
      <name val="Arial"/>
      <family val="2"/>
    </font>
    <font>
      <sz val="10"/>
      <color theme="1"/>
      <name val="Arial"/>
      <family val="2"/>
    </font>
    <font>
      <b/>
      <sz val="11"/>
      <color theme="0"/>
      <name val="Arial"/>
      <family val="2"/>
    </font>
    <font>
      <b/>
      <sz val="12"/>
      <color theme="0"/>
      <name val="Arial"/>
      <family val="2"/>
    </font>
    <font>
      <b/>
      <sz val="14"/>
      <color theme="0"/>
      <name val="Arial"/>
      <family val="2"/>
    </font>
    <font>
      <b/>
      <sz val="10"/>
      <color indexed="81"/>
      <name val="Arial"/>
      <family val="2"/>
    </font>
    <font>
      <sz val="10"/>
      <color indexed="81"/>
      <name val="Arial"/>
      <family val="2"/>
    </font>
    <font>
      <b/>
      <sz val="22"/>
      <name val="Arial"/>
      <family val="2"/>
    </font>
    <font>
      <sz val="10"/>
      <name val="Arial"/>
      <family val="2"/>
    </font>
    <font>
      <i/>
      <sz val="11"/>
      <name val="Arial"/>
      <family val="2"/>
    </font>
    <font>
      <b/>
      <sz val="14"/>
      <color rgb="FFFFFFFF"/>
      <name val="Arial"/>
      <family val="2"/>
    </font>
    <font>
      <sz val="14"/>
      <color rgb="FFFFFFFF"/>
      <name val="Arial"/>
      <family val="2"/>
      <scheme val="minor"/>
    </font>
    <font>
      <sz val="9"/>
      <color indexed="81"/>
      <name val="Tahoma"/>
      <family val="2"/>
    </font>
    <font>
      <sz val="9"/>
      <color indexed="81"/>
      <name val="Arial"/>
      <family val="2"/>
    </font>
    <font>
      <sz val="16"/>
      <name val="Arial"/>
      <family val="2"/>
      <scheme val="major"/>
    </font>
    <font>
      <sz val="11"/>
      <name val="Arial"/>
      <family val="2"/>
      <scheme val="minor"/>
    </font>
    <font>
      <i/>
      <sz val="12"/>
      <name val="Arial"/>
      <family val="2"/>
    </font>
    <font>
      <b/>
      <sz val="9"/>
      <color indexed="81"/>
      <name val="Tahoma"/>
      <family val="2"/>
    </font>
    <font>
      <b/>
      <sz val="10"/>
      <color theme="0"/>
      <name val="Arial"/>
      <family val="2"/>
    </font>
    <font>
      <b/>
      <sz val="14"/>
      <color rgb="FF142855"/>
      <name val="Arial"/>
      <family val="2"/>
    </font>
    <font>
      <sz val="11"/>
      <color rgb="FF142855"/>
      <name val="Arial"/>
      <family val="2"/>
    </font>
    <font>
      <sz val="11"/>
      <color theme="0"/>
      <name val="Arial"/>
      <family val="2"/>
    </font>
    <font>
      <b/>
      <sz val="18"/>
      <color rgb="FF142855"/>
      <name val="Arial"/>
      <family val="2"/>
    </font>
    <font>
      <b/>
      <sz val="22"/>
      <color rgb="FF142855"/>
      <name val="Arial"/>
      <family val="2"/>
    </font>
    <font>
      <sz val="11"/>
      <color rgb="FF002060"/>
      <name val="Arial"/>
      <family val="2"/>
    </font>
    <font>
      <b/>
      <sz val="11"/>
      <color rgb="FF002060"/>
      <name val="Arial"/>
      <family val="2"/>
    </font>
    <font>
      <b/>
      <sz val="10"/>
      <color rgb="FF142855"/>
      <name val="Arial"/>
      <family val="2"/>
    </font>
    <font>
      <b/>
      <sz val="11"/>
      <color rgb="FF142855"/>
      <name val="Arial"/>
      <family val="2"/>
    </font>
    <font>
      <b/>
      <sz val="24"/>
      <color rgb="FF142855"/>
      <name val="Arial"/>
      <family val="2"/>
      <scheme val="minor"/>
    </font>
    <font>
      <sz val="14"/>
      <color rgb="FF142855"/>
      <name val="Arial"/>
      <family val="2"/>
      <scheme val="minor"/>
    </font>
    <font>
      <sz val="14"/>
      <color theme="1"/>
      <name val="Arial"/>
      <family val="2"/>
      <scheme val="minor"/>
    </font>
    <font>
      <b/>
      <sz val="24"/>
      <color theme="1"/>
      <name val="Arial"/>
      <family val="2"/>
      <scheme val="minor"/>
    </font>
    <font>
      <sz val="12"/>
      <color theme="1"/>
      <name val="Arial"/>
      <family val="2"/>
      <scheme val="minor"/>
    </font>
    <font>
      <sz val="15"/>
      <color rgb="FFFF0000"/>
      <name val="Arial"/>
      <family val="2"/>
      <scheme val="minor"/>
    </font>
    <font>
      <sz val="11"/>
      <color rgb="FFFF0000"/>
      <name val="Arial"/>
      <family val="2"/>
      <scheme val="minor"/>
    </font>
    <font>
      <sz val="13"/>
      <color theme="1"/>
      <name val="Arial"/>
      <family val="2"/>
      <scheme val="minor"/>
    </font>
    <font>
      <b/>
      <sz val="14"/>
      <color rgb="FF142855"/>
      <name val="Arial"/>
      <family val="2"/>
      <scheme val="minor"/>
    </font>
    <font>
      <sz val="11"/>
      <color rgb="FF142855"/>
      <name val="Arial"/>
      <family val="2"/>
      <scheme val="minor"/>
    </font>
    <font>
      <sz val="11"/>
      <color theme="4"/>
      <name val="Arial"/>
      <family val="2"/>
      <scheme val="minor"/>
    </font>
    <font>
      <b/>
      <sz val="11"/>
      <color theme="4"/>
      <name val="Arial"/>
      <family val="2"/>
    </font>
    <font>
      <sz val="10"/>
      <color theme="4"/>
      <name val="Arial"/>
      <family val="2"/>
    </font>
    <font>
      <b/>
      <sz val="10"/>
      <color theme="4"/>
      <name val="Arial"/>
      <family val="2"/>
    </font>
    <font>
      <b/>
      <sz val="16"/>
      <color theme="4"/>
      <name val="Arial"/>
      <family val="2"/>
    </font>
    <font>
      <i/>
      <sz val="12"/>
      <color theme="4"/>
      <name val="Arial"/>
      <family val="2"/>
    </font>
    <font>
      <sz val="11"/>
      <color theme="4"/>
      <name val="Arial"/>
      <family val="2"/>
    </font>
    <font>
      <b/>
      <sz val="18"/>
      <color theme="4"/>
      <name val="Arial"/>
      <family val="2"/>
      <scheme val="minor"/>
    </font>
    <font>
      <i/>
      <sz val="10"/>
      <color theme="4"/>
      <name val="Arial"/>
      <family val="2"/>
    </font>
    <font>
      <sz val="8"/>
      <name val="Arial"/>
      <family val="2"/>
      <scheme val="minor"/>
    </font>
    <font>
      <sz val="7"/>
      <color theme="4"/>
      <name val="Times New Roman"/>
      <family val="1"/>
    </font>
    <font>
      <sz val="10"/>
      <color theme="4"/>
      <name val="Symbol"/>
      <family val="1"/>
      <charset val="2"/>
    </font>
    <font>
      <b/>
      <sz val="7"/>
      <color theme="4"/>
      <name val="Times New Roman"/>
      <family val="1"/>
    </font>
    <font>
      <b/>
      <i/>
      <sz val="11"/>
      <color theme="4"/>
      <name val="Arial"/>
      <family val="2"/>
    </font>
    <font>
      <b/>
      <sz val="9"/>
      <color rgb="FFFFFFFF"/>
      <name val="Arial"/>
      <family val="2"/>
    </font>
    <font>
      <b/>
      <sz val="12"/>
      <color rgb="FFFFFFFF"/>
      <name val="Arial"/>
      <family val="2"/>
    </font>
    <font>
      <sz val="14"/>
      <color theme="4"/>
      <name val="Arial"/>
      <family val="2"/>
      <scheme val="minor"/>
    </font>
    <font>
      <b/>
      <sz val="11"/>
      <color rgb="FF142855"/>
      <name val="Arial"/>
      <family val="2"/>
      <scheme val="minor"/>
    </font>
    <font>
      <b/>
      <sz val="16"/>
      <color theme="0"/>
      <name val="Arial"/>
      <family val="2"/>
      <scheme val="minor"/>
    </font>
    <font>
      <sz val="10"/>
      <color theme="4"/>
      <name val="Arial"/>
      <family val="2"/>
      <scheme val="minor"/>
    </font>
    <font>
      <b/>
      <sz val="14"/>
      <color theme="4"/>
      <name val="Arial"/>
      <family val="2"/>
    </font>
    <font>
      <b/>
      <sz val="22"/>
      <color theme="4"/>
      <name val="Arial"/>
      <family val="2"/>
    </font>
    <font>
      <sz val="16"/>
      <color theme="4"/>
      <name val="Arial"/>
      <family val="2"/>
    </font>
    <font>
      <b/>
      <sz val="12"/>
      <color theme="4"/>
      <name val="Arial"/>
      <family val="2"/>
    </font>
    <font>
      <sz val="11"/>
      <color indexed="8"/>
      <name val="Helvetica"/>
    </font>
    <font>
      <sz val="14"/>
      <color rgb="FF142855"/>
      <name val="Arial"/>
      <family val="2"/>
    </font>
    <font>
      <u/>
      <sz val="14"/>
      <color rgb="FF142855"/>
      <name val="Arial"/>
      <family val="2"/>
    </font>
    <font>
      <b/>
      <sz val="10"/>
      <name val="Arial"/>
      <family val="2"/>
    </font>
    <font>
      <sz val="14"/>
      <color theme="1"/>
      <name val="Arial"/>
      <family val="2"/>
    </font>
    <font>
      <i/>
      <sz val="10"/>
      <color indexed="81"/>
      <name val="Arial"/>
      <family val="2"/>
    </font>
    <font>
      <b/>
      <sz val="11"/>
      <color theme="4"/>
      <name val="Arial"/>
      <family val="2"/>
      <scheme val="minor"/>
    </font>
  </fonts>
  <fills count="14">
    <fill>
      <patternFill patternType="none"/>
    </fill>
    <fill>
      <patternFill patternType="gray125"/>
    </fill>
    <fill>
      <patternFill patternType="solid">
        <fgColor theme="0"/>
        <bgColor indexed="64"/>
      </patternFill>
    </fill>
    <fill>
      <patternFill patternType="solid">
        <fgColor rgb="FFD9D9D9"/>
        <bgColor indexed="64"/>
      </patternFill>
    </fill>
    <fill>
      <patternFill patternType="solid">
        <fgColor rgb="FF142855"/>
        <bgColor indexed="64"/>
      </patternFill>
    </fill>
    <fill>
      <patternFill patternType="solid">
        <fgColor rgb="FF50C5A7"/>
        <bgColor indexed="64"/>
      </patternFill>
    </fill>
    <fill>
      <patternFill patternType="solid">
        <fgColor rgb="FF55C0FF"/>
        <bgColor indexed="64"/>
      </patternFill>
    </fill>
    <fill>
      <patternFill patternType="solid">
        <fgColor rgb="FFFFA0B4"/>
        <bgColor indexed="64"/>
      </patternFill>
    </fill>
    <fill>
      <patternFill patternType="solid">
        <fgColor rgb="FF7E89C1"/>
        <bgColor indexed="64"/>
      </patternFill>
    </fill>
    <fill>
      <patternFill patternType="solid">
        <fgColor rgb="FF3C3786"/>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1"/>
        <bgColor indexed="64"/>
      </patternFill>
    </fill>
  </fills>
  <borders count="184">
    <border>
      <left/>
      <right/>
      <top/>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right/>
      <top/>
      <bottom style="medium">
        <color theme="1" tint="0.499984740745262"/>
      </bottom>
      <diagonal/>
    </border>
    <border>
      <left/>
      <right style="thin">
        <color theme="1" tint="0.34998626667073579"/>
      </right>
      <top/>
      <bottom style="thin">
        <color theme="1" tint="0.499984740745262"/>
      </bottom>
      <diagonal/>
    </border>
    <border>
      <left style="medium">
        <color rgb="FFBFBFBF"/>
      </left>
      <right/>
      <top/>
      <bottom/>
      <diagonal/>
    </border>
    <border>
      <left/>
      <right style="medium">
        <color rgb="FFBFBFBF"/>
      </right>
      <top/>
      <bottom/>
      <diagonal/>
    </border>
    <border>
      <left style="medium">
        <color rgb="FFBFBFBF"/>
      </left>
      <right/>
      <top/>
      <bottom style="medium">
        <color rgb="FFBFBFBF"/>
      </bottom>
      <diagonal/>
    </border>
    <border>
      <left/>
      <right/>
      <top/>
      <bottom style="medium">
        <color rgb="FFBFBFBF"/>
      </bottom>
      <diagonal/>
    </border>
    <border>
      <left/>
      <right style="medium">
        <color rgb="FFBFBFBF"/>
      </right>
      <top/>
      <bottom style="medium">
        <color rgb="FFBFBFBF"/>
      </bottom>
      <diagonal/>
    </border>
    <border>
      <left style="medium">
        <color rgb="FFBFBFBF"/>
      </left>
      <right/>
      <top style="medium">
        <color rgb="FFBFBFBF"/>
      </top>
      <bottom style="medium">
        <color rgb="FFBFBFBF"/>
      </bottom>
      <diagonal/>
    </border>
    <border>
      <left/>
      <right/>
      <top style="medium">
        <color rgb="FFBFBFBF"/>
      </top>
      <bottom style="medium">
        <color rgb="FFBFBFBF"/>
      </bottom>
      <diagonal/>
    </border>
    <border>
      <left/>
      <right style="medium">
        <color rgb="FFBFBFBF"/>
      </right>
      <top style="medium">
        <color rgb="FFBFBFBF"/>
      </top>
      <bottom style="medium">
        <color rgb="FFBFBFBF"/>
      </bottom>
      <diagonal/>
    </border>
    <border>
      <left style="thin">
        <color theme="1" tint="0.499984740745262"/>
      </left>
      <right style="thin">
        <color theme="1" tint="0.499984740745262"/>
      </right>
      <top style="thin">
        <color auto="1"/>
      </top>
      <bottom style="thin">
        <color theme="1" tint="0.499984740745262"/>
      </bottom>
      <diagonal/>
    </border>
    <border>
      <left/>
      <right/>
      <top/>
      <bottom style="hair">
        <color theme="1" tint="0.499984740745262"/>
      </bottom>
      <diagonal/>
    </border>
    <border>
      <left/>
      <right style="thin">
        <color theme="0"/>
      </right>
      <top/>
      <bottom/>
      <diagonal/>
    </border>
    <border>
      <left style="thin">
        <color theme="0"/>
      </left>
      <right style="thin">
        <color theme="0"/>
      </right>
      <top/>
      <bottom style="double">
        <color indexed="64"/>
      </bottom>
      <diagonal/>
    </border>
    <border>
      <left style="thin">
        <color theme="0"/>
      </left>
      <right style="thin">
        <color theme="0"/>
      </right>
      <top/>
      <bottom/>
      <diagonal/>
    </border>
    <border>
      <left style="thin">
        <color theme="0"/>
      </left>
      <right/>
      <top/>
      <bottom/>
      <diagonal/>
    </border>
    <border>
      <left/>
      <right style="thin">
        <color theme="0"/>
      </right>
      <top/>
      <bottom style="thin">
        <color theme="0"/>
      </bottom>
      <diagonal/>
    </border>
    <border>
      <left/>
      <right/>
      <top/>
      <bottom style="thin">
        <color theme="0"/>
      </bottom>
      <diagonal/>
    </border>
    <border>
      <left style="thin">
        <color theme="1" tint="0.34998626667073579"/>
      </left>
      <right/>
      <top style="thin">
        <color theme="1" tint="0.34998626667073579"/>
      </top>
      <bottom style="thin">
        <color theme="1" tint="0.34998626667073579"/>
      </bottom>
      <diagonal/>
    </border>
    <border>
      <left style="thin">
        <color theme="0"/>
      </left>
      <right style="thin">
        <color theme="0"/>
      </right>
      <top style="thin">
        <color theme="0"/>
      </top>
      <bottom style="double">
        <color indexed="64"/>
      </bottom>
      <diagonal/>
    </border>
    <border>
      <left style="thin">
        <color theme="1" tint="0.499984740745262"/>
      </left>
      <right/>
      <top/>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medium">
        <color rgb="FFA89497"/>
      </left>
      <right/>
      <top style="medium">
        <color rgb="FFA89497"/>
      </top>
      <bottom/>
      <diagonal/>
    </border>
    <border>
      <left/>
      <right/>
      <top style="medium">
        <color rgb="FFA89497"/>
      </top>
      <bottom/>
      <diagonal/>
    </border>
    <border>
      <left/>
      <right style="medium">
        <color rgb="FFA89497"/>
      </right>
      <top style="medium">
        <color rgb="FFA89497"/>
      </top>
      <bottom/>
      <diagonal/>
    </border>
    <border>
      <left style="medium">
        <color rgb="FFA89497"/>
      </left>
      <right/>
      <top/>
      <bottom/>
      <diagonal/>
    </border>
    <border>
      <left/>
      <right style="medium">
        <color rgb="FFA89497"/>
      </right>
      <top/>
      <bottom/>
      <diagonal/>
    </border>
    <border>
      <left style="medium">
        <color rgb="FFA89497"/>
      </left>
      <right/>
      <top/>
      <bottom style="medium">
        <color rgb="FFA89497"/>
      </bottom>
      <diagonal/>
    </border>
    <border>
      <left/>
      <right/>
      <top/>
      <bottom style="medium">
        <color rgb="FFA89497"/>
      </bottom>
      <diagonal/>
    </border>
    <border>
      <left/>
      <right style="medium">
        <color rgb="FFA89497"/>
      </right>
      <top/>
      <bottom style="medium">
        <color rgb="FFA89497"/>
      </bottom>
      <diagonal/>
    </border>
    <border>
      <left style="medium">
        <color indexed="64"/>
      </left>
      <right style="medium">
        <color rgb="FFA89497"/>
      </right>
      <top style="medium">
        <color indexed="64"/>
      </top>
      <bottom style="medium">
        <color indexed="64"/>
      </bottom>
      <diagonal/>
    </border>
    <border>
      <left style="thin">
        <color indexed="64"/>
      </left>
      <right style="medium">
        <color rgb="FFA89497"/>
      </right>
      <top/>
      <bottom style="thin">
        <color indexed="64"/>
      </bottom>
      <diagonal/>
    </border>
    <border>
      <left style="thin">
        <color indexed="64"/>
      </left>
      <right style="medium">
        <color rgb="FFA89497"/>
      </right>
      <top style="thin">
        <color indexed="64"/>
      </top>
      <bottom style="thin">
        <color indexed="64"/>
      </bottom>
      <diagonal/>
    </border>
    <border>
      <left style="thin">
        <color indexed="64"/>
      </left>
      <right style="medium">
        <color rgb="FFA89497"/>
      </right>
      <top style="thin">
        <color indexed="64"/>
      </top>
      <bottom style="medium">
        <color rgb="FFA89497"/>
      </bottom>
      <diagonal/>
    </border>
    <border>
      <left style="medium">
        <color rgb="FFA89497"/>
      </left>
      <right style="thin">
        <color theme="1" tint="0.499984740745262"/>
      </right>
      <top style="thin">
        <color theme="1" tint="0.499984740745262"/>
      </top>
      <bottom style="thin">
        <color theme="1" tint="0.499984740745262"/>
      </bottom>
      <diagonal/>
    </border>
    <border>
      <left style="thin">
        <color theme="1" tint="0.499984740745262"/>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diagonal/>
    </border>
    <border>
      <left style="thin">
        <color theme="1" tint="0.499984740745262"/>
      </left>
      <right style="medium">
        <color rgb="FFA89497"/>
      </right>
      <top/>
      <bottom/>
      <diagonal/>
    </border>
    <border>
      <left style="medium">
        <color rgb="FFA89497"/>
      </left>
      <right style="thin">
        <color theme="1" tint="0.499984740745262"/>
      </right>
      <top/>
      <bottom style="thin">
        <color theme="1" tint="0.499984740745262"/>
      </bottom>
      <diagonal/>
    </border>
    <border>
      <left style="medium">
        <color rgb="FFA89497"/>
      </left>
      <right style="thin">
        <color theme="1" tint="0.499984740745262"/>
      </right>
      <top/>
      <bottom/>
      <diagonal/>
    </border>
    <border>
      <left style="medium">
        <color rgb="FFA89497"/>
      </left>
      <right style="thin">
        <color indexed="64"/>
      </right>
      <top style="medium">
        <color rgb="FFA89497"/>
      </top>
      <bottom style="medium">
        <color rgb="FFA89497"/>
      </bottom>
      <diagonal/>
    </border>
    <border>
      <left style="thin">
        <color indexed="64"/>
      </left>
      <right style="thin">
        <color theme="1" tint="0.499984740745262"/>
      </right>
      <top style="medium">
        <color rgb="FFA89497"/>
      </top>
      <bottom style="medium">
        <color rgb="FFA89497"/>
      </bottom>
      <diagonal/>
    </border>
    <border>
      <left/>
      <right style="medium">
        <color rgb="FFA89497"/>
      </right>
      <top style="medium">
        <color rgb="FFA89497"/>
      </top>
      <bottom style="medium">
        <color rgb="FFA89497"/>
      </bottom>
      <diagonal/>
    </border>
    <border>
      <left style="medium">
        <color rgb="FFA89497"/>
      </left>
      <right style="medium">
        <color rgb="FFA89497"/>
      </right>
      <top style="thin">
        <color theme="1" tint="0.499984740745262"/>
      </top>
      <bottom style="thin">
        <color theme="1" tint="0.499984740745262"/>
      </bottom>
      <diagonal/>
    </border>
    <border>
      <left style="medium">
        <color rgb="FFA89497"/>
      </left>
      <right style="medium">
        <color rgb="FFA89497"/>
      </right>
      <top/>
      <bottom/>
      <diagonal/>
    </border>
    <border>
      <left style="medium">
        <color rgb="FFA89497"/>
      </left>
      <right style="medium">
        <color rgb="FFA89497"/>
      </right>
      <top style="thin">
        <color theme="1" tint="0.499984740745262"/>
      </top>
      <bottom/>
      <diagonal/>
    </border>
    <border>
      <left style="medium">
        <color rgb="FFA89497"/>
      </left>
      <right style="medium">
        <color rgb="FFA89497"/>
      </right>
      <top/>
      <bottom style="medium">
        <color rgb="FFA89497"/>
      </bottom>
      <diagonal/>
    </border>
    <border>
      <left style="medium">
        <color rgb="FFA89497"/>
      </left>
      <right style="thin">
        <color theme="1" tint="0.499984740745262"/>
      </right>
      <top/>
      <bottom style="medium">
        <color rgb="FFA89497"/>
      </bottom>
      <diagonal/>
    </border>
    <border>
      <left/>
      <right style="thin">
        <color theme="1" tint="0.499984740745262"/>
      </right>
      <top/>
      <bottom style="medium">
        <color rgb="FFA89497"/>
      </bottom>
      <diagonal/>
    </border>
    <border>
      <left style="medium">
        <color rgb="FFA89497"/>
      </left>
      <right/>
      <top style="medium">
        <color rgb="FFA89497"/>
      </top>
      <bottom style="medium">
        <color rgb="FFA89497"/>
      </bottom>
      <diagonal/>
    </border>
    <border>
      <left/>
      <right/>
      <top style="medium">
        <color rgb="FFA89497"/>
      </top>
      <bottom style="medium">
        <color rgb="FFA89497"/>
      </bottom>
      <diagonal/>
    </border>
    <border>
      <left/>
      <right style="thin">
        <color theme="1" tint="0.34998626667073579"/>
      </right>
      <top style="medium">
        <color rgb="FFA89497"/>
      </top>
      <bottom style="medium">
        <color rgb="FFA89497"/>
      </bottom>
      <diagonal/>
    </border>
    <border>
      <left style="thin">
        <color theme="1" tint="0.34998626667073579"/>
      </left>
      <right style="medium">
        <color rgb="FFA89497"/>
      </right>
      <top style="medium">
        <color rgb="FFA89497"/>
      </top>
      <bottom style="medium">
        <color rgb="FFA89497"/>
      </bottom>
      <diagonal/>
    </border>
    <border>
      <left style="medium">
        <color rgb="FFA89497"/>
      </left>
      <right style="medium">
        <color rgb="FFA89497"/>
      </right>
      <top/>
      <bottom style="thin">
        <color theme="1" tint="0.499984740745262"/>
      </bottom>
      <diagonal/>
    </border>
    <border>
      <left style="thin">
        <color theme="1" tint="0.499984740745262"/>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499984740745262"/>
      </bottom>
      <diagonal/>
    </border>
    <border>
      <left style="thin">
        <color theme="1" tint="0.499984740745262"/>
      </left>
      <right style="thin">
        <color theme="1" tint="0.499984740745262"/>
      </right>
      <top style="medium">
        <color rgb="FFA89497"/>
      </top>
      <bottom style="thin">
        <color theme="1" tint="0.499984740745262"/>
      </bottom>
      <diagonal/>
    </border>
    <border>
      <left/>
      <right style="medium">
        <color rgb="FFA89497"/>
      </right>
      <top style="medium">
        <color rgb="FFA89497"/>
      </top>
      <bottom style="thin">
        <color theme="1" tint="0.499984740745262"/>
      </bottom>
      <diagonal/>
    </border>
    <border>
      <left/>
      <right style="medium">
        <color rgb="FFA89497"/>
      </right>
      <top style="thin">
        <color theme="1" tint="0.499984740745262"/>
      </top>
      <bottom style="thin">
        <color theme="1" tint="0.499984740745262"/>
      </bottom>
      <diagonal/>
    </border>
    <border>
      <left style="medium">
        <color rgb="FFA89497"/>
      </left>
      <right style="thin">
        <color theme="1" tint="0.499984740745262"/>
      </right>
      <top style="thin">
        <color theme="1" tint="0.499984740745262"/>
      </top>
      <bottom style="medium">
        <color rgb="FFA89497"/>
      </bottom>
      <diagonal/>
    </border>
    <border>
      <left style="thin">
        <color theme="1" tint="0.499984740745262"/>
      </left>
      <right style="thin">
        <color theme="1" tint="0.499984740745262"/>
      </right>
      <top style="thin">
        <color theme="1" tint="0.499984740745262"/>
      </top>
      <bottom style="medium">
        <color rgb="FFA89497"/>
      </bottom>
      <diagonal/>
    </border>
    <border>
      <left/>
      <right style="thin">
        <color theme="1" tint="0.499984740745262"/>
      </right>
      <top style="medium">
        <color rgb="FFA89497"/>
      </top>
      <bottom style="thin">
        <color theme="1" tint="0.499984740745262"/>
      </bottom>
      <diagonal/>
    </border>
    <border>
      <left/>
      <right style="thin">
        <color theme="1" tint="0.499984740745262"/>
      </right>
      <top style="thin">
        <color theme="1" tint="0.499984740745262"/>
      </top>
      <bottom style="medium">
        <color rgb="FFA89497"/>
      </bottom>
      <diagonal/>
    </border>
    <border>
      <left style="medium">
        <color rgb="FFA89497"/>
      </left>
      <right style="medium">
        <color rgb="FFA89497"/>
      </right>
      <top style="medium">
        <color rgb="FFA89497"/>
      </top>
      <bottom style="thin">
        <color theme="1" tint="0.499984740745262"/>
      </bottom>
      <diagonal/>
    </border>
    <border>
      <left style="medium">
        <color rgb="FFA89497"/>
      </left>
      <right/>
      <top style="medium">
        <color rgb="FFA89497"/>
      </top>
      <bottom style="thin">
        <color theme="1" tint="0.499984740745262"/>
      </bottom>
      <diagonal/>
    </border>
    <border>
      <left/>
      <right/>
      <top style="medium">
        <color rgb="FFA89497"/>
      </top>
      <bottom style="thin">
        <color theme="1" tint="0.499984740745262"/>
      </bottom>
      <diagonal/>
    </border>
    <border>
      <left/>
      <right style="medium">
        <color rgb="FFA89497"/>
      </right>
      <top/>
      <bottom style="thin">
        <color theme="1" tint="0.499984740745262"/>
      </bottom>
      <diagonal/>
    </border>
    <border>
      <left/>
      <right style="medium">
        <color rgb="FFA89497"/>
      </right>
      <top style="thin">
        <color theme="1" tint="0.499984740745262"/>
      </top>
      <bottom/>
      <diagonal/>
    </border>
    <border>
      <left style="thin">
        <color theme="1" tint="0.499984740745262"/>
      </left>
      <right style="thin">
        <color theme="1" tint="0.499984740745262"/>
      </right>
      <top/>
      <bottom style="medium">
        <color rgb="FFA89497"/>
      </bottom>
      <diagonal/>
    </border>
    <border>
      <left style="thin">
        <color theme="1" tint="0.499984740745262"/>
      </left>
      <right/>
      <top style="medium">
        <color rgb="FFA89497"/>
      </top>
      <bottom style="thin">
        <color theme="1" tint="0.499984740745262"/>
      </bottom>
      <diagonal/>
    </border>
    <border>
      <left style="thin">
        <color theme="1" tint="0.499984740745262"/>
      </left>
      <right style="medium">
        <color rgb="FFA89497"/>
      </right>
      <top style="medium">
        <color rgb="FFA89497"/>
      </top>
      <bottom style="thin">
        <color theme="1" tint="0.499984740745262"/>
      </bottom>
      <diagonal/>
    </border>
    <border>
      <left style="thin">
        <color theme="1" tint="0.499984740745262"/>
      </left>
      <right/>
      <top/>
      <bottom style="medium">
        <color rgb="FFA89497"/>
      </bottom>
      <diagonal/>
    </border>
    <border>
      <left style="thin">
        <color theme="1" tint="0.499984740745262"/>
      </left>
      <right style="medium">
        <color rgb="FFA89497"/>
      </right>
      <top/>
      <bottom style="medium">
        <color rgb="FFA89497"/>
      </bottom>
      <diagonal/>
    </border>
    <border>
      <left style="medium">
        <color rgb="FFA89497"/>
      </left>
      <right style="thin">
        <color theme="1" tint="0.499984740745262"/>
      </right>
      <top style="medium">
        <color rgb="FFA89497"/>
      </top>
      <bottom style="medium">
        <color rgb="FFA89497"/>
      </bottom>
      <diagonal/>
    </border>
    <border>
      <left/>
      <right style="medium">
        <color rgb="FFA89497"/>
      </right>
      <top style="thin">
        <color auto="1"/>
      </top>
      <bottom style="thin">
        <color theme="1" tint="0.499984740745262"/>
      </bottom>
      <diagonal/>
    </border>
    <border>
      <left style="medium">
        <color rgb="FFA89497"/>
      </left>
      <right style="thin">
        <color auto="1"/>
      </right>
      <top/>
      <bottom style="medium">
        <color rgb="FFA89497"/>
      </bottom>
      <diagonal/>
    </border>
    <border>
      <left style="thin">
        <color auto="1"/>
      </left>
      <right style="thin">
        <color theme="1" tint="0.499984740745262"/>
      </right>
      <top/>
      <bottom style="medium">
        <color rgb="FFA89497"/>
      </bottom>
      <diagonal/>
    </border>
    <border>
      <left style="medium">
        <color rgb="FFA89497"/>
      </left>
      <right style="thin">
        <color theme="1" tint="0.34998626667073579"/>
      </right>
      <top style="medium">
        <color rgb="FFA89497"/>
      </top>
      <bottom style="medium">
        <color rgb="FFA89497"/>
      </bottom>
      <diagonal/>
    </border>
    <border>
      <left style="thin">
        <color theme="1" tint="0.34998626667073579"/>
      </left>
      <right style="thin">
        <color theme="1" tint="0.34998626667073579"/>
      </right>
      <top style="medium">
        <color rgb="FFA89497"/>
      </top>
      <bottom style="medium">
        <color rgb="FFA89497"/>
      </bottom>
      <diagonal/>
    </border>
    <border>
      <left style="thin">
        <color theme="1" tint="0.34998626667073579"/>
      </left>
      <right style="thin">
        <color theme="1" tint="0.499984740745262"/>
      </right>
      <top style="medium">
        <color rgb="FFA89497"/>
      </top>
      <bottom style="medium">
        <color rgb="FFA89497"/>
      </bottom>
      <diagonal/>
    </border>
    <border>
      <left style="thin">
        <color theme="1" tint="0.499984740745262"/>
      </left>
      <right style="thin">
        <color theme="1" tint="0.499984740745262"/>
      </right>
      <top style="medium">
        <color rgb="FFA89497"/>
      </top>
      <bottom style="medium">
        <color rgb="FFA89497"/>
      </bottom>
      <diagonal/>
    </border>
    <border>
      <left/>
      <right style="thin">
        <color theme="1" tint="0.499984740745262"/>
      </right>
      <top style="medium">
        <color rgb="FFA89497"/>
      </top>
      <bottom style="medium">
        <color rgb="FFA89497"/>
      </bottom>
      <diagonal/>
    </border>
    <border>
      <left style="medium">
        <color rgb="FFA89497"/>
      </left>
      <right style="medium">
        <color indexed="64"/>
      </right>
      <top style="medium">
        <color rgb="FFA89497"/>
      </top>
      <bottom style="medium">
        <color rgb="FFA89497"/>
      </bottom>
      <diagonal/>
    </border>
    <border>
      <left style="medium">
        <color indexed="64"/>
      </left>
      <right style="thin">
        <color theme="1" tint="0.34998626667073579"/>
      </right>
      <top style="medium">
        <color rgb="FFA89497"/>
      </top>
      <bottom style="medium">
        <color rgb="FFA89497"/>
      </bottom>
      <diagonal/>
    </border>
    <border>
      <left style="medium">
        <color rgb="FFA89497"/>
      </left>
      <right style="medium">
        <color rgb="FFA89497"/>
      </right>
      <top style="medium">
        <color rgb="FFA89497"/>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A89497"/>
      </left>
      <right/>
      <top style="medium">
        <color indexed="64"/>
      </top>
      <bottom style="medium">
        <color indexed="64"/>
      </bottom>
      <diagonal/>
    </border>
    <border>
      <left/>
      <right style="medium">
        <color rgb="FFA89497"/>
      </right>
      <top style="medium">
        <color indexed="64"/>
      </top>
      <bottom style="medium">
        <color indexed="64"/>
      </bottom>
      <diagonal/>
    </border>
    <border>
      <left style="medium">
        <color rgb="FFA89497"/>
      </left>
      <right/>
      <top style="medium">
        <color rgb="FFA89497"/>
      </top>
      <bottom style="medium">
        <color indexed="64"/>
      </bottom>
      <diagonal/>
    </border>
    <border>
      <left/>
      <right/>
      <top style="medium">
        <color rgb="FFA89497"/>
      </top>
      <bottom style="medium">
        <color indexed="64"/>
      </bottom>
      <diagonal/>
    </border>
    <border>
      <left/>
      <right/>
      <top style="medium">
        <color indexed="64"/>
      </top>
      <bottom style="medium">
        <color indexed="64"/>
      </bottom>
      <diagonal/>
    </border>
    <border>
      <left style="thin">
        <color theme="4"/>
      </left>
      <right/>
      <top/>
      <bottom/>
      <diagonal/>
    </border>
    <border>
      <left/>
      <right style="thin">
        <color rgb="FFA89497"/>
      </right>
      <top/>
      <bottom/>
      <diagonal/>
    </border>
    <border>
      <left style="thin">
        <color rgb="FFA89497"/>
      </left>
      <right/>
      <top/>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bottom/>
      <diagonal/>
    </border>
    <border>
      <left/>
      <right style="medium">
        <color theme="0" tint="-0.34998626667073579"/>
      </right>
      <top/>
      <bottom/>
      <diagonal/>
    </border>
    <border>
      <left style="medium">
        <color rgb="FFA89497"/>
      </left>
      <right/>
      <top style="thin">
        <color theme="0" tint="-0.249977111117893"/>
      </top>
      <bottom/>
      <diagonal/>
    </border>
    <border>
      <left/>
      <right/>
      <top style="thin">
        <color theme="0" tint="-0.249977111117893"/>
      </top>
      <bottom/>
      <diagonal/>
    </border>
    <border>
      <left/>
      <right style="medium">
        <color rgb="FFA89497"/>
      </right>
      <top style="thin">
        <color theme="0" tint="-0.249977111117893"/>
      </top>
      <bottom/>
      <diagonal/>
    </border>
    <border>
      <left/>
      <right/>
      <top style="thin">
        <color theme="0" tint="-0.249977111117893"/>
      </top>
      <bottom style="thin">
        <color theme="0" tint="-0.249977111117893"/>
      </bottom>
      <diagonal/>
    </border>
    <border>
      <left style="medium">
        <color rgb="FFA89497"/>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thin">
        <color theme="0" tint="-0.249977111117893"/>
      </bottom>
      <diagonal/>
    </border>
    <border>
      <left/>
      <right style="medium">
        <color rgb="FFA89497"/>
      </right>
      <top style="thin">
        <color theme="0" tint="-0.249977111117893"/>
      </top>
      <bottom style="thin">
        <color theme="0" tint="-0.249977111117893"/>
      </bottom>
      <diagonal/>
    </border>
    <border>
      <left style="medium">
        <color rgb="FFA89497"/>
      </left>
      <right/>
      <top style="thin">
        <color theme="0" tint="-0.249977111117893"/>
      </top>
      <bottom style="medium">
        <color rgb="FFA89497"/>
      </bottom>
      <diagonal/>
    </border>
    <border>
      <left/>
      <right/>
      <top style="thin">
        <color theme="0" tint="-0.249977111117893"/>
      </top>
      <bottom style="medium">
        <color rgb="FFA89497"/>
      </bottom>
      <diagonal/>
    </border>
    <border>
      <left/>
      <right style="medium">
        <color rgb="FFA89497"/>
      </right>
      <top style="thin">
        <color theme="0" tint="-0.249977111117893"/>
      </top>
      <bottom style="medium">
        <color rgb="FFA89497"/>
      </bottom>
      <diagonal/>
    </border>
    <border>
      <left style="medium">
        <color rgb="FFA89497"/>
      </left>
      <right/>
      <top style="medium">
        <color theme="0" tint="-0.34998626667073579"/>
      </top>
      <bottom/>
      <diagonal/>
    </border>
    <border>
      <left/>
      <right style="medium">
        <color rgb="FFA89497"/>
      </right>
      <top style="medium">
        <color theme="0" tint="-0.34998626667073579"/>
      </top>
      <bottom/>
      <diagonal/>
    </border>
    <border>
      <left style="medium">
        <color rgb="FFA89497"/>
      </left>
      <right/>
      <top/>
      <bottom style="medium">
        <color theme="0" tint="-0.34998626667073579"/>
      </bottom>
      <diagonal/>
    </border>
    <border>
      <left/>
      <right style="medium">
        <color rgb="FFA89497"/>
      </right>
      <top/>
      <bottom style="medium">
        <color theme="0" tint="-0.34998626667073579"/>
      </bottom>
      <diagonal/>
    </border>
    <border>
      <left style="medium">
        <color rgb="FFBFBFBF"/>
      </left>
      <right/>
      <top style="medium">
        <color theme="0" tint="-0.34998626667073579"/>
      </top>
      <bottom/>
      <diagonal/>
    </border>
    <border>
      <left/>
      <right style="medium">
        <color rgb="FFBFBFBF"/>
      </right>
      <top style="medium">
        <color theme="0" tint="-0.34998626667073579"/>
      </top>
      <bottom/>
      <diagonal/>
    </border>
    <border>
      <left/>
      <right/>
      <top/>
      <bottom style="double">
        <color theme="4"/>
      </bottom>
      <diagonal/>
    </border>
    <border>
      <left style="thin">
        <color theme="4"/>
      </left>
      <right style="thin">
        <color theme="4"/>
      </right>
      <top style="thin">
        <color theme="4"/>
      </top>
      <bottom style="thin">
        <color theme="4"/>
      </bottom>
      <diagonal/>
    </border>
    <border>
      <left style="medium">
        <color rgb="FFA89497"/>
      </left>
      <right style="thin">
        <color theme="1" tint="0.34998626667073579"/>
      </right>
      <top style="medium">
        <color rgb="FFA89497"/>
      </top>
      <bottom/>
      <diagonal/>
    </border>
    <border>
      <left style="thin">
        <color theme="1" tint="0.34998626667073579"/>
      </left>
      <right style="thin">
        <color theme="1" tint="0.34998626667073579"/>
      </right>
      <top style="medium">
        <color rgb="FFA89497"/>
      </top>
      <bottom/>
      <diagonal/>
    </border>
    <border>
      <left style="thin">
        <color theme="1" tint="0.34998626667073579"/>
      </left>
      <right style="medium">
        <color rgb="FFA89497"/>
      </right>
      <top style="medium">
        <color rgb="FFA89497"/>
      </top>
      <bottom/>
      <diagonal/>
    </border>
    <border>
      <left style="medium">
        <color rgb="FFA89497"/>
      </left>
      <right style="medium">
        <color rgb="FFA89497"/>
      </right>
      <top style="medium">
        <color rgb="FFA89497"/>
      </top>
      <bottom style="thin">
        <color theme="1" tint="0.34998626667073579"/>
      </bottom>
      <diagonal/>
    </border>
    <border>
      <left style="medium">
        <color rgb="FFA89497"/>
      </left>
      <right style="medium">
        <color rgb="FFA89497"/>
      </right>
      <top style="thin">
        <color theme="1" tint="0.34998626667073579"/>
      </top>
      <bottom style="thin">
        <color theme="1" tint="0.499984740745262"/>
      </bottom>
      <diagonal/>
    </border>
    <border>
      <left style="thin">
        <color theme="1" tint="0.499984740745262"/>
      </left>
      <right style="medium">
        <color rgb="FFA89497"/>
      </right>
      <top style="thin">
        <color theme="1" tint="0.34998626667073579"/>
      </top>
      <bottom style="thin">
        <color theme="1" tint="0.499984740745262"/>
      </bottom>
      <diagonal/>
    </border>
    <border>
      <left style="thin">
        <color theme="1" tint="0.499984740745262"/>
      </left>
      <right style="medium">
        <color rgb="FFA89497"/>
      </right>
      <top/>
      <bottom style="thin">
        <color theme="1" tint="0.499984740745262"/>
      </bottom>
      <diagonal/>
    </border>
    <border>
      <left style="medium">
        <color rgb="FFA89497"/>
      </left>
      <right style="thin">
        <color theme="1" tint="0.499984740745262"/>
      </right>
      <top style="thin">
        <color theme="1" tint="0.249977111117893"/>
      </top>
      <bottom style="medium">
        <color rgb="FFA89497"/>
      </bottom>
      <diagonal/>
    </border>
    <border>
      <left/>
      <right/>
      <top style="thin">
        <color theme="1" tint="0.249977111117893"/>
      </top>
      <bottom/>
      <diagonal/>
    </border>
    <border>
      <left/>
      <right style="thin">
        <color theme="1" tint="0.499984740745262"/>
      </right>
      <top style="thin">
        <color theme="1" tint="0.249977111117893"/>
      </top>
      <bottom/>
      <diagonal/>
    </border>
    <border>
      <left style="thin">
        <color theme="1" tint="0.499984740745262"/>
      </left>
      <right style="medium">
        <color rgb="FFA89497"/>
      </right>
      <top style="thin">
        <color theme="1" tint="0.249977111117893"/>
      </top>
      <bottom style="thin">
        <color theme="1" tint="0.34998626667073579"/>
      </bottom>
      <diagonal/>
    </border>
    <border>
      <left style="thin">
        <color theme="1" tint="0.499984740745262"/>
      </left>
      <right/>
      <top style="thin">
        <color theme="1" tint="0.34998626667073579"/>
      </top>
      <bottom style="thin">
        <color theme="1" tint="0.34998626667073579"/>
      </bottom>
      <diagonal/>
    </border>
    <border>
      <left/>
      <right style="thin">
        <color theme="1" tint="0.499984740745262"/>
      </right>
      <top style="thin">
        <color theme="1" tint="0.34998626667073579"/>
      </top>
      <bottom style="thin">
        <color theme="1" tint="0.34998626667073579"/>
      </bottom>
      <diagonal/>
    </border>
    <border>
      <left style="thin">
        <color theme="1" tint="0.499984740745262"/>
      </left>
      <right/>
      <top style="thin">
        <color theme="1" tint="0.34998626667073579"/>
      </top>
      <bottom style="medium">
        <color rgb="FFA89497"/>
      </bottom>
      <diagonal/>
    </border>
    <border>
      <left/>
      <right style="thin">
        <color theme="1" tint="0.499984740745262"/>
      </right>
      <top style="thin">
        <color theme="1" tint="0.34998626667073579"/>
      </top>
      <bottom style="medium">
        <color rgb="FFA89497"/>
      </bottom>
      <diagonal/>
    </border>
    <border>
      <left style="thin">
        <color theme="1" tint="0.499984740745262"/>
      </left>
      <right style="medium">
        <color rgb="FFA89497"/>
      </right>
      <top style="thin">
        <color theme="1" tint="0.34998626667073579"/>
      </top>
      <bottom style="medium">
        <color rgb="FFA89497"/>
      </bottom>
      <diagonal/>
    </border>
    <border>
      <left style="thin">
        <color indexed="64"/>
      </left>
      <right style="thin">
        <color indexed="64"/>
      </right>
      <top style="medium">
        <color rgb="FFA89497"/>
      </top>
      <bottom style="medium">
        <color rgb="FFA89497"/>
      </bottom>
      <diagonal/>
    </border>
    <border>
      <left style="medium">
        <color rgb="FFA89497"/>
      </left>
      <right style="medium">
        <color rgb="FFA89497"/>
      </right>
      <top style="medium">
        <color rgb="FFA89497"/>
      </top>
      <bottom style="medium">
        <color rgb="FFA89497"/>
      </bottom>
      <diagonal/>
    </border>
    <border>
      <left style="medium">
        <color rgb="FFA89497"/>
      </left>
      <right style="thin">
        <color theme="1" tint="0.499984740745262"/>
      </right>
      <top style="medium">
        <color rgb="FFA89497"/>
      </top>
      <bottom style="thin">
        <color theme="1" tint="0.34998626667073579"/>
      </bottom>
      <diagonal/>
    </border>
    <border>
      <left/>
      <right style="thin">
        <color theme="1" tint="0.34998626667073579"/>
      </right>
      <top style="medium">
        <color rgb="FFA89497"/>
      </top>
      <bottom style="thin">
        <color theme="1" tint="0.34998626667073579"/>
      </bottom>
      <diagonal/>
    </border>
    <border>
      <left style="thin">
        <color theme="1" tint="0.34998626667073579"/>
      </left>
      <right style="thin">
        <color theme="1" tint="0.499984740745262"/>
      </right>
      <top style="medium">
        <color rgb="FFA89497"/>
      </top>
      <bottom style="thin">
        <color theme="1" tint="0.34998626667073579"/>
      </bottom>
      <diagonal/>
    </border>
    <border>
      <left/>
      <right style="medium">
        <color rgb="FFA89497"/>
      </right>
      <top style="medium">
        <color rgb="FFA89497"/>
      </top>
      <bottom style="thin">
        <color theme="1" tint="0.34998626667073579"/>
      </bottom>
      <diagonal/>
    </border>
    <border>
      <left style="medium">
        <color rgb="FFA89497"/>
      </left>
      <right style="thin">
        <color theme="1" tint="0.499984740745262"/>
      </right>
      <top style="thin">
        <color theme="1" tint="0.34998626667073579"/>
      </top>
      <bottom style="thin">
        <color theme="1" tint="0.499984740745262"/>
      </bottom>
      <diagonal/>
    </border>
    <border>
      <left/>
      <right/>
      <top style="thin">
        <color theme="1" tint="0.34998626667073579"/>
      </top>
      <bottom style="thin">
        <color theme="1" tint="0.499984740745262"/>
      </bottom>
      <diagonal/>
    </border>
    <border>
      <left/>
      <right style="thin">
        <color theme="1" tint="0.499984740745262"/>
      </right>
      <top style="thin">
        <color theme="1" tint="0.34998626667073579"/>
      </top>
      <bottom style="thin">
        <color theme="1" tint="0.499984740745262"/>
      </bottom>
      <diagonal/>
    </border>
    <border>
      <left/>
      <right style="medium">
        <color rgb="FFA89497"/>
      </right>
      <top style="thin">
        <color theme="1" tint="0.34998626667073579"/>
      </top>
      <bottom style="thin">
        <color theme="1" tint="0.499984740745262"/>
      </bottom>
      <diagonal/>
    </border>
    <border>
      <left style="medium">
        <color rgb="FFA89497"/>
      </left>
      <right style="thin">
        <color theme="1" tint="0.499984740745262"/>
      </right>
      <top/>
      <bottom style="thin">
        <color theme="1" tint="0.34998626667073579"/>
      </bottom>
      <diagonal/>
    </border>
    <border>
      <left style="medium">
        <color rgb="FFA89497"/>
      </left>
      <right style="thin">
        <color theme="1" tint="0.499984740745262"/>
      </right>
      <top style="thin">
        <color theme="1" tint="0.34998626667073579"/>
      </top>
      <bottom style="thin">
        <color theme="1" tint="0.34998626667073579"/>
      </bottom>
      <diagonal/>
    </border>
    <border>
      <left style="medium">
        <color rgb="FFA89497"/>
      </left>
      <right/>
      <top style="thin">
        <color theme="1" tint="0.499984740745262"/>
      </top>
      <bottom/>
      <diagonal/>
    </border>
    <border>
      <left style="medium">
        <color rgb="FFA89497"/>
      </left>
      <right style="medium">
        <color rgb="FFA89497"/>
      </right>
      <top style="thin">
        <color theme="1" tint="0.499984740745262"/>
      </top>
      <bottom style="medium">
        <color rgb="FFA89497"/>
      </bottom>
      <diagonal/>
    </border>
    <border>
      <left style="medium">
        <color rgb="FFA89497"/>
      </left>
      <right style="medium">
        <color rgb="FFA89497"/>
      </right>
      <top style="medium">
        <color rgb="FFA89497"/>
      </top>
      <bottom style="thin">
        <color indexed="64"/>
      </bottom>
      <diagonal/>
    </border>
    <border>
      <left style="medium">
        <color rgb="FFA89497"/>
      </left>
      <right style="medium">
        <color rgb="FFA89497"/>
      </right>
      <top/>
      <bottom style="thin">
        <color theme="0" tint="-0.249977111117893"/>
      </bottom>
      <diagonal/>
    </border>
    <border>
      <left style="medium">
        <color rgb="FFA89497"/>
      </left>
      <right/>
      <top/>
      <bottom style="thin">
        <color theme="0" tint="-0.249977111117893"/>
      </bottom>
      <diagonal/>
    </border>
    <border>
      <left/>
      <right/>
      <top/>
      <bottom style="thin">
        <color theme="0" tint="-0.249977111117893"/>
      </bottom>
      <diagonal/>
    </border>
    <border>
      <left/>
      <right style="medium">
        <color rgb="FFA89497"/>
      </right>
      <top/>
      <bottom style="thin">
        <color theme="0" tint="-0.249977111117893"/>
      </bottom>
      <diagonal/>
    </border>
  </borders>
  <cellStyleXfs count="1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0" fontId="26" fillId="0" borderId="29" applyNumberFormat="0" applyFill="0" applyProtection="0">
      <alignment horizontal="left"/>
    </xf>
    <xf numFmtId="0" fontId="27" fillId="0" borderId="0">
      <alignment horizontal="right"/>
    </xf>
    <xf numFmtId="0" fontId="27" fillId="0" borderId="0" applyNumberFormat="0" applyFill="0" applyProtection="0">
      <alignment horizontal="right" indent="1"/>
    </xf>
    <xf numFmtId="0" fontId="27" fillId="0" borderId="0" applyNumberFormat="0" applyFont="0" applyFill="0" applyBorder="0" applyProtection="0">
      <alignment horizontal="left" indent="5"/>
    </xf>
    <xf numFmtId="44" fontId="27" fillId="0" borderId="0" applyFont="0" applyFill="0" applyBorder="0" applyAlignment="0" applyProtection="0"/>
    <xf numFmtId="10" fontId="27" fillId="0" borderId="0" applyFont="0" applyFill="0" applyBorder="0" applyAlignment="0" applyProtection="0"/>
    <xf numFmtId="1" fontId="27" fillId="0" borderId="0" applyFont="0" applyFill="0" applyBorder="0" applyProtection="0">
      <alignment horizontal="right"/>
    </xf>
    <xf numFmtId="14" fontId="27" fillId="0" borderId="0" applyFont="0" applyFill="0" applyBorder="0">
      <alignment horizontal="right"/>
    </xf>
    <xf numFmtId="0" fontId="27" fillId="0" borderId="0" applyNumberFormat="0" applyFont="0" applyFill="0" applyBorder="0" applyProtection="0">
      <alignment horizontal="center" wrapText="1"/>
    </xf>
  </cellStyleXfs>
  <cellXfs count="902">
    <xf numFmtId="0" fontId="0" fillId="0" borderId="0" xfId="0"/>
    <xf numFmtId="0" fontId="5" fillId="2" borderId="0" xfId="0" applyFont="1" applyFill="1"/>
    <xf numFmtId="0" fontId="5" fillId="2" borderId="0" xfId="0" applyFont="1" applyFill="1" applyAlignment="1">
      <alignment horizontal="center"/>
    </xf>
    <xf numFmtId="0" fontId="11" fillId="2" borderId="0" xfId="0" applyFont="1" applyFill="1" applyAlignment="1">
      <alignment horizontal="center"/>
    </xf>
    <xf numFmtId="0" fontId="10" fillId="2" borderId="0" xfId="0" applyFont="1" applyFill="1"/>
    <xf numFmtId="0" fontId="7" fillId="2" borderId="0" xfId="0" applyFont="1" applyFill="1"/>
    <xf numFmtId="3" fontId="7" fillId="2" borderId="0" xfId="0" applyNumberFormat="1" applyFont="1" applyFill="1"/>
    <xf numFmtId="164" fontId="5" fillId="2" borderId="0" xfId="1" applyNumberFormat="1" applyFont="1" applyFill="1" applyBorder="1" applyProtection="1"/>
    <xf numFmtId="0" fontId="12" fillId="2" borderId="0" xfId="0" applyFont="1" applyFill="1"/>
    <xf numFmtId="6" fontId="13" fillId="2" borderId="0" xfId="0" applyNumberFormat="1" applyFont="1" applyFill="1" applyAlignment="1">
      <alignment horizontal="center" vertical="center"/>
    </xf>
    <xf numFmtId="0" fontId="13" fillId="0" borderId="0" xfId="0" applyFont="1"/>
    <xf numFmtId="0" fontId="6" fillId="2" borderId="0" xfId="0" applyFont="1" applyFill="1" applyAlignment="1">
      <alignment horizontal="right" vertical="center" wrapText="1"/>
    </xf>
    <xf numFmtId="0" fontId="7" fillId="0" borderId="0" xfId="6" applyFont="1">
      <alignment horizontal="right"/>
    </xf>
    <xf numFmtId="165" fontId="7" fillId="6" borderId="6" xfId="0" applyNumberFormat="1" applyFont="1" applyFill="1" applyBorder="1" applyAlignment="1">
      <alignment horizontal="center"/>
    </xf>
    <xf numFmtId="165" fontId="7" fillId="6" borderId="13" xfId="0" applyNumberFormat="1" applyFont="1" applyFill="1" applyBorder="1" applyAlignment="1">
      <alignment horizontal="center"/>
    </xf>
    <xf numFmtId="165" fontId="7" fillId="6" borderId="10" xfId="0" applyNumberFormat="1" applyFont="1" applyFill="1" applyBorder="1" applyAlignment="1">
      <alignment horizontal="center"/>
    </xf>
    <xf numFmtId="165" fontId="7" fillId="6" borderId="12" xfId="0" applyNumberFormat="1" applyFont="1" applyFill="1" applyBorder="1" applyAlignment="1">
      <alignment horizontal="center"/>
    </xf>
    <xf numFmtId="165" fontId="7" fillId="6" borderId="8"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15" xfId="0" applyNumberFormat="1" applyFont="1" applyFill="1" applyBorder="1" applyAlignment="1">
      <alignment horizontal="center"/>
    </xf>
    <xf numFmtId="165" fontId="7" fillId="6" borderId="16" xfId="0" applyNumberFormat="1" applyFont="1" applyFill="1" applyBorder="1" applyAlignment="1">
      <alignment horizontal="center"/>
    </xf>
    <xf numFmtId="8" fontId="7" fillId="6" borderId="6" xfId="0" applyNumberFormat="1" applyFont="1" applyFill="1" applyBorder="1" applyAlignment="1">
      <alignment horizontal="center"/>
    </xf>
    <xf numFmtId="8" fontId="7" fillId="6" borderId="14" xfId="0" applyNumberFormat="1" applyFont="1" applyFill="1" applyBorder="1" applyAlignment="1">
      <alignment horizontal="center"/>
    </xf>
    <xf numFmtId="8" fontId="7" fillId="6" borderId="8" xfId="0" applyNumberFormat="1" applyFont="1" applyFill="1" applyBorder="1" applyAlignment="1">
      <alignment horizontal="center"/>
    </xf>
    <xf numFmtId="8" fontId="7" fillId="6" borderId="38" xfId="0" applyNumberFormat="1" applyFont="1" applyFill="1" applyBorder="1" applyAlignment="1">
      <alignment horizontal="center"/>
    </xf>
    <xf numFmtId="0" fontId="5" fillId="0" borderId="4" xfId="0" applyFont="1" applyBorder="1" applyAlignment="1">
      <alignment horizontal="left" vertical="center"/>
    </xf>
    <xf numFmtId="0" fontId="5" fillId="6" borderId="4" xfId="0" applyFont="1" applyFill="1" applyBorder="1" applyAlignment="1">
      <alignment horizontal="left" vertical="center"/>
    </xf>
    <xf numFmtId="0" fontId="7" fillId="0" borderId="8" xfId="0" applyFont="1" applyBorder="1" applyAlignment="1" applyProtection="1">
      <alignment horizontal="center" vertical="center"/>
      <protection locked="0"/>
    </xf>
    <xf numFmtId="165" fontId="7" fillId="0" borderId="6" xfId="0" applyNumberFormat="1" applyFont="1" applyBorder="1" applyAlignment="1" applyProtection="1">
      <alignment horizontal="center" vertical="center"/>
      <protection locked="0"/>
    </xf>
    <xf numFmtId="0" fontId="32" fillId="2" borderId="0" xfId="0" applyFont="1" applyFill="1" applyAlignment="1">
      <alignment horizontal="left" vertical="top"/>
    </xf>
    <xf numFmtId="0" fontId="0" fillId="2" borderId="0" xfId="0" applyFill="1" applyAlignment="1">
      <alignment vertical="top"/>
    </xf>
    <xf numFmtId="0" fontId="0" fillId="2" borderId="1" xfId="0" applyFill="1" applyBorder="1" applyAlignment="1">
      <alignment horizontal="left" vertical="top"/>
    </xf>
    <xf numFmtId="0" fontId="0" fillId="2" borderId="1" xfId="0" applyFill="1" applyBorder="1" applyAlignment="1">
      <alignment vertical="top"/>
    </xf>
    <xf numFmtId="0" fontId="0" fillId="0" borderId="0" xfId="0" applyAlignment="1">
      <alignment vertical="top"/>
    </xf>
    <xf numFmtId="0" fontId="0" fillId="0" borderId="0" xfId="0" applyAlignment="1">
      <alignment horizontal="left" vertical="top"/>
    </xf>
    <xf numFmtId="0" fontId="43" fillId="2" borderId="0" xfId="0" applyFont="1" applyFill="1" applyAlignment="1">
      <alignment horizontal="left" vertical="top" wrapText="1"/>
    </xf>
    <xf numFmtId="17" fontId="44" fillId="2" borderId="1" xfId="0" quotePrefix="1" applyNumberFormat="1" applyFont="1" applyFill="1" applyBorder="1" applyAlignment="1">
      <alignment horizontal="left" vertical="top"/>
    </xf>
    <xf numFmtId="0" fontId="45" fillId="2" borderId="1" xfId="0" applyFont="1" applyFill="1" applyBorder="1" applyAlignment="1">
      <alignment vertical="top"/>
    </xf>
    <xf numFmtId="0" fontId="46" fillId="2" borderId="1" xfId="0" applyFont="1" applyFill="1" applyBorder="1" applyAlignment="1">
      <alignment vertical="top"/>
    </xf>
    <xf numFmtId="0" fontId="0" fillId="2" borderId="0" xfId="0" applyFill="1" applyAlignment="1">
      <alignment horizontal="left" vertical="top"/>
    </xf>
    <xf numFmtId="0" fontId="0" fillId="2" borderId="0" xfId="0" applyFill="1" applyAlignment="1">
      <alignment horizontal="left" vertical="top" wrapText="1"/>
    </xf>
    <xf numFmtId="0" fontId="47" fillId="2" borderId="0" xfId="0" applyFont="1" applyFill="1" applyAlignment="1">
      <alignment vertical="top"/>
    </xf>
    <xf numFmtId="0" fontId="48" fillId="2" borderId="0" xfId="0" applyFont="1" applyFill="1" applyAlignment="1">
      <alignment horizontal="left" vertical="top"/>
    </xf>
    <xf numFmtId="0" fontId="49" fillId="2" borderId="0" xfId="0" applyFont="1" applyFill="1" applyAlignment="1">
      <alignment vertical="top"/>
    </xf>
    <xf numFmtId="0" fontId="0" fillId="2" borderId="0" xfId="0" applyFill="1" applyAlignment="1">
      <alignment vertical="top" wrapText="1"/>
    </xf>
    <xf numFmtId="0" fontId="47" fillId="2" borderId="0" xfId="0" applyFont="1" applyFill="1" applyAlignment="1">
      <alignment vertical="top" wrapText="1"/>
    </xf>
    <xf numFmtId="0" fontId="27" fillId="2" borderId="0" xfId="0" applyFont="1" applyFill="1" applyAlignment="1">
      <alignment vertical="top" wrapText="1"/>
    </xf>
    <xf numFmtId="0" fontId="52" fillId="0" borderId="7" xfId="0" applyFont="1" applyBorder="1" applyAlignment="1" applyProtection="1">
      <alignment vertical="center"/>
      <protection locked="0"/>
    </xf>
    <xf numFmtId="6" fontId="52" fillId="0" borderId="11" xfId="0" applyNumberFormat="1" applyFont="1" applyBorder="1" applyAlignment="1" applyProtection="1">
      <alignment horizontal="center" vertical="center"/>
      <protection locked="0"/>
    </xf>
    <xf numFmtId="6" fontId="52" fillId="6" borderId="28" xfId="0" applyNumberFormat="1" applyFont="1" applyFill="1" applyBorder="1" applyAlignment="1">
      <alignment horizontal="center" vertical="center"/>
    </xf>
    <xf numFmtId="0" fontId="52" fillId="0" borderId="9" xfId="0" applyFont="1" applyBorder="1" applyAlignment="1" applyProtection="1">
      <alignment vertical="center"/>
      <protection locked="0"/>
    </xf>
    <xf numFmtId="6" fontId="52" fillId="6" borderId="8" xfId="0" applyNumberFormat="1" applyFont="1" applyFill="1" applyBorder="1" applyAlignment="1">
      <alignment horizontal="center" vertical="center"/>
    </xf>
    <xf numFmtId="6" fontId="52" fillId="6" borderId="9" xfId="0" applyNumberFormat="1" applyFont="1" applyFill="1" applyBorder="1" applyAlignment="1">
      <alignment horizontal="center" vertical="center"/>
    </xf>
    <xf numFmtId="6" fontId="52" fillId="0" borderId="7" xfId="0" applyNumberFormat="1" applyFont="1" applyBorder="1" applyAlignment="1" applyProtection="1">
      <alignment horizontal="center" vertical="center"/>
      <protection locked="0"/>
    </xf>
    <xf numFmtId="6" fontId="52" fillId="0" borderId="6" xfId="0" applyNumberFormat="1" applyFont="1" applyBorder="1" applyAlignment="1" applyProtection="1">
      <alignment horizontal="center" vertical="center"/>
      <protection locked="0"/>
    </xf>
    <xf numFmtId="0" fontId="52" fillId="0" borderId="11" xfId="0" applyFont="1" applyBorder="1" applyAlignment="1" applyProtection="1">
      <alignment vertical="center"/>
      <protection locked="0"/>
    </xf>
    <xf numFmtId="6" fontId="52" fillId="0" borderId="10" xfId="0" applyNumberFormat="1" applyFont="1" applyBorder="1" applyAlignment="1" applyProtection="1">
      <alignment horizontal="center" vertical="center"/>
      <protection locked="0"/>
    </xf>
    <xf numFmtId="0" fontId="56" fillId="0" borderId="9" xfId="0" applyFont="1" applyBorder="1" applyAlignment="1" applyProtection="1">
      <alignment vertical="center"/>
      <protection locked="0"/>
    </xf>
    <xf numFmtId="6" fontId="52" fillId="0" borderId="9" xfId="2" applyNumberFormat="1" applyFont="1" applyFill="1" applyBorder="1" applyAlignment="1" applyProtection="1">
      <alignment horizontal="center" vertical="center"/>
      <protection locked="0"/>
    </xf>
    <xf numFmtId="0" fontId="56" fillId="0" borderId="7" xfId="0" applyFont="1" applyBorder="1" applyAlignment="1" applyProtection="1">
      <alignment vertical="center"/>
      <protection locked="0"/>
    </xf>
    <xf numFmtId="6" fontId="52" fillId="6" borderId="7" xfId="2" applyNumberFormat="1" applyFont="1" applyFill="1" applyBorder="1" applyAlignment="1" applyProtection="1">
      <alignment horizontal="center" vertical="center"/>
    </xf>
    <xf numFmtId="6" fontId="52" fillId="0" borderId="7" xfId="2" applyNumberFormat="1" applyFont="1" applyFill="1" applyBorder="1" applyAlignment="1" applyProtection="1">
      <alignment horizontal="center" vertical="center"/>
      <protection locked="0"/>
    </xf>
    <xf numFmtId="6" fontId="52" fillId="0" borderId="11" xfId="2" applyNumberFormat="1" applyFont="1" applyFill="1" applyBorder="1" applyAlignment="1" applyProtection="1">
      <alignment horizontal="center" vertical="center"/>
      <protection locked="0"/>
    </xf>
    <xf numFmtId="0" fontId="56" fillId="0" borderId="11" xfId="0" applyFont="1" applyBorder="1" applyAlignment="1" applyProtection="1">
      <alignment vertical="center"/>
      <protection locked="0"/>
    </xf>
    <xf numFmtId="0" fontId="56" fillId="0" borderId="17" xfId="0" applyFont="1" applyBorder="1" applyAlignment="1" applyProtection="1">
      <alignment vertical="center"/>
      <protection locked="0"/>
    </xf>
    <xf numFmtId="0" fontId="56" fillId="0" borderId="8" xfId="0" applyFont="1" applyBorder="1" applyAlignment="1" applyProtection="1">
      <alignment vertical="center"/>
      <protection locked="0"/>
    </xf>
    <xf numFmtId="0" fontId="56" fillId="0" borderId="6" xfId="0" applyFont="1" applyBorder="1" applyAlignment="1" applyProtection="1">
      <alignment vertical="center"/>
      <protection locked="0"/>
    </xf>
    <xf numFmtId="6" fontId="52" fillId="6" borderId="13" xfId="2" applyNumberFormat="1" applyFont="1" applyFill="1" applyBorder="1" applyAlignment="1" applyProtection="1">
      <alignment horizontal="center" vertical="center"/>
    </xf>
    <xf numFmtId="6" fontId="52" fillId="6" borderId="6" xfId="2" applyNumberFormat="1" applyFont="1" applyFill="1" applyBorder="1" applyAlignment="1" applyProtection="1">
      <alignment horizontal="center" vertical="center"/>
    </xf>
    <xf numFmtId="0" fontId="56" fillId="0" borderId="7" xfId="0" applyFont="1" applyBorder="1" applyAlignment="1" applyProtection="1">
      <alignment horizontal="center" vertical="center"/>
      <protection locked="0"/>
    </xf>
    <xf numFmtId="0" fontId="7" fillId="0" borderId="1" xfId="6" applyFont="1" applyBorder="1">
      <alignment horizontal="right"/>
    </xf>
    <xf numFmtId="14" fontId="56" fillId="10" borderId="0" xfId="12" applyFont="1" applyFill="1" applyBorder="1">
      <alignment horizontal="right"/>
    </xf>
    <xf numFmtId="44" fontId="56" fillId="10" borderId="0" xfId="9" applyFont="1" applyFill="1" applyBorder="1" applyAlignment="1">
      <alignment horizontal="right"/>
    </xf>
    <xf numFmtId="44" fontId="56" fillId="0" borderId="55" xfId="9" applyFont="1" applyBorder="1" applyAlignment="1" applyProtection="1">
      <alignment horizontal="right"/>
      <protection locked="0"/>
    </xf>
    <xf numFmtId="10" fontId="56" fillId="6" borderId="51" xfId="10" applyFont="1" applyFill="1" applyBorder="1" applyAlignment="1">
      <alignment horizontal="right"/>
    </xf>
    <xf numFmtId="1" fontId="56" fillId="0" borderId="55" xfId="11" applyFont="1" applyBorder="1" applyProtection="1">
      <alignment horizontal="right"/>
      <protection locked="0"/>
    </xf>
    <xf numFmtId="14" fontId="56" fillId="0" borderId="55" xfId="12" applyFont="1" applyBorder="1" applyProtection="1">
      <alignment horizontal="right"/>
      <protection locked="0"/>
    </xf>
    <xf numFmtId="44" fontId="56" fillId="6" borderId="56" xfId="9" applyFont="1" applyFill="1" applyBorder="1" applyAlignment="1">
      <alignment horizontal="right"/>
    </xf>
    <xf numFmtId="1" fontId="56" fillId="6" borderId="57" xfId="11" applyFont="1" applyFill="1" applyBorder="1">
      <alignment horizontal="right"/>
    </xf>
    <xf numFmtId="44" fontId="56" fillId="6" borderId="57" xfId="9" applyFont="1" applyFill="1" applyBorder="1" applyAlignment="1">
      <alignment horizontal="right"/>
    </xf>
    <xf numFmtId="44" fontId="56" fillId="6" borderId="58" xfId="9" applyFont="1" applyFill="1" applyBorder="1" applyAlignment="1">
      <alignment horizontal="right"/>
    </xf>
    <xf numFmtId="0" fontId="33" fillId="4" borderId="47" xfId="13" applyFont="1" applyFill="1" applyBorder="1">
      <alignment horizontal="center" wrapText="1"/>
    </xf>
    <xf numFmtId="0" fontId="33" fillId="4" borderId="48" xfId="13" applyFont="1" applyFill="1" applyBorder="1">
      <alignment horizontal="center" wrapText="1"/>
    </xf>
    <xf numFmtId="0" fontId="33" fillId="4" borderId="49" xfId="13" applyFont="1" applyFill="1" applyBorder="1">
      <alignment horizontal="center" wrapText="1"/>
    </xf>
    <xf numFmtId="1" fontId="56" fillId="10" borderId="50" xfId="11" applyFont="1" applyFill="1" applyBorder="1">
      <alignment horizontal="right"/>
    </xf>
    <xf numFmtId="44" fontId="56" fillId="10" borderId="51" xfId="9" applyFont="1" applyFill="1" applyBorder="1" applyAlignment="1">
      <alignment horizontal="right"/>
    </xf>
    <xf numFmtId="1" fontId="56" fillId="10" borderId="52" xfId="11" applyFont="1" applyFill="1" applyBorder="1">
      <alignment horizontal="right"/>
    </xf>
    <xf numFmtId="14" fontId="56" fillId="10" borderId="53" xfId="12" applyFont="1" applyFill="1" applyBorder="1">
      <alignment horizontal="right"/>
    </xf>
    <xf numFmtId="44" fontId="56" fillId="10" borderId="53" xfId="9" applyFont="1" applyFill="1" applyBorder="1" applyAlignment="1">
      <alignment horizontal="right"/>
    </xf>
    <xf numFmtId="44" fontId="56" fillId="10" borderId="54" xfId="9" applyFont="1" applyFill="1" applyBorder="1" applyAlignment="1">
      <alignment horizontal="right"/>
    </xf>
    <xf numFmtId="0" fontId="7" fillId="0" borderId="51" xfId="0" applyFont="1" applyBorder="1" applyAlignment="1" applyProtection="1">
      <alignment horizontal="center" vertical="center"/>
      <protection locked="0"/>
    </xf>
    <xf numFmtId="9" fontId="6" fillId="6" borderId="85" xfId="3" applyFont="1" applyFill="1" applyBorder="1" applyAlignment="1" applyProtection="1">
      <alignment horizontal="center"/>
    </xf>
    <xf numFmtId="0" fontId="14" fillId="4" borderId="80" xfId="0" applyFont="1" applyFill="1" applyBorder="1" applyAlignment="1">
      <alignment horizontal="center" vertical="center"/>
    </xf>
    <xf numFmtId="0" fontId="14" fillId="4" borderId="86" xfId="0" applyFont="1" applyFill="1" applyBorder="1" applyAlignment="1">
      <alignment horizontal="center" vertical="center"/>
    </xf>
    <xf numFmtId="0" fontId="14" fillId="4" borderId="82" xfId="0" applyFont="1" applyFill="1" applyBorder="1" applyAlignment="1">
      <alignment horizontal="center" vertical="center"/>
    </xf>
    <xf numFmtId="0" fontId="51" fillId="7" borderId="59" xfId="0" applyFont="1" applyFill="1" applyBorder="1" applyAlignment="1">
      <alignment horizontal="center"/>
    </xf>
    <xf numFmtId="0" fontId="51" fillId="7" borderId="63" xfId="0" applyFont="1" applyFill="1" applyBorder="1" applyAlignment="1">
      <alignment horizontal="center"/>
    </xf>
    <xf numFmtId="0" fontId="51" fillId="7" borderId="64" xfId="0" applyFont="1" applyFill="1" applyBorder="1" applyAlignment="1">
      <alignment horizontal="center"/>
    </xf>
    <xf numFmtId="0" fontId="51" fillId="7" borderId="72" xfId="0" applyFont="1" applyFill="1" applyBorder="1" applyAlignment="1">
      <alignment horizontal="center"/>
    </xf>
    <xf numFmtId="0" fontId="56" fillId="0" borderId="87" xfId="0" applyFont="1" applyBorder="1" applyAlignment="1" applyProtection="1">
      <alignment horizontal="center" vertical="center"/>
      <protection locked="0"/>
    </xf>
    <xf numFmtId="0" fontId="14" fillId="4" borderId="88" xfId="0" applyFont="1" applyFill="1" applyBorder="1" applyAlignment="1">
      <alignment horizontal="center" vertical="center" wrapText="1"/>
    </xf>
    <xf numFmtId="0" fontId="14" fillId="4" borderId="89" xfId="0" applyFont="1" applyFill="1" applyBorder="1" applyAlignment="1">
      <alignment horizontal="center" vertical="center"/>
    </xf>
    <xf numFmtId="0" fontId="14" fillId="4" borderId="81" xfId="0" applyFont="1" applyFill="1" applyBorder="1" applyAlignment="1">
      <alignment horizontal="center" vertical="center"/>
    </xf>
    <xf numFmtId="0" fontId="14" fillId="4" borderId="90" xfId="0" applyFont="1" applyFill="1" applyBorder="1" applyAlignment="1">
      <alignment horizontal="center" vertical="center"/>
    </xf>
    <xf numFmtId="165" fontId="7" fillId="6" borderId="83" xfId="0" applyNumberFormat="1" applyFont="1" applyFill="1" applyBorder="1" applyAlignment="1">
      <alignment horizontal="center"/>
    </xf>
    <xf numFmtId="165" fontId="7" fillId="6" borderId="91" xfId="0" applyNumberFormat="1" applyFont="1" applyFill="1" applyBorder="1" applyAlignment="1">
      <alignment horizontal="center"/>
    </xf>
    <xf numFmtId="165" fontId="7" fillId="6" borderId="51" xfId="0" applyNumberFormat="1" applyFont="1" applyFill="1" applyBorder="1" applyAlignment="1">
      <alignment horizontal="center"/>
    </xf>
    <xf numFmtId="165" fontId="7" fillId="6" borderId="92" xfId="0" applyNumberFormat="1" applyFont="1" applyFill="1" applyBorder="1" applyAlignment="1">
      <alignment horizontal="center"/>
    </xf>
    <xf numFmtId="165" fontId="7" fillId="6" borderId="93" xfId="0" applyNumberFormat="1" applyFont="1" applyFill="1" applyBorder="1" applyAlignment="1">
      <alignment horizontal="center"/>
    </xf>
    <xf numFmtId="165" fontId="7" fillId="6" borderId="53" xfId="0" applyNumberFormat="1" applyFont="1" applyFill="1" applyBorder="1" applyAlignment="1">
      <alignment horizontal="center"/>
    </xf>
    <xf numFmtId="165" fontId="7" fillId="6" borderId="54" xfId="0" applyNumberFormat="1" applyFont="1" applyFill="1" applyBorder="1" applyAlignment="1">
      <alignment horizontal="center"/>
    </xf>
    <xf numFmtId="165" fontId="5" fillId="6" borderId="68" xfId="0" applyNumberFormat="1" applyFont="1" applyFill="1" applyBorder="1" applyAlignment="1">
      <alignment horizontal="center" vertical="center"/>
    </xf>
    <xf numFmtId="165" fontId="5" fillId="6" borderId="78" xfId="0" applyNumberFormat="1" applyFont="1" applyFill="1" applyBorder="1" applyAlignment="1">
      <alignment horizontal="center" vertical="center"/>
    </xf>
    <xf numFmtId="165" fontId="5" fillId="6" borderId="69" xfId="0" applyNumberFormat="1" applyFont="1" applyFill="1" applyBorder="1" applyAlignment="1">
      <alignment horizontal="center" vertical="center"/>
    </xf>
    <xf numFmtId="165" fontId="5" fillId="6" borderId="70" xfId="0" applyNumberFormat="1" applyFont="1" applyFill="1" applyBorder="1" applyAlignment="1">
      <alignment horizontal="center" vertical="center"/>
    </xf>
    <xf numFmtId="165" fontId="5" fillId="6" borderId="71" xfId="0" applyNumberFormat="1" applyFont="1" applyFill="1" applyBorder="1" applyAlignment="1">
      <alignment horizontal="center" vertical="center"/>
    </xf>
    <xf numFmtId="165" fontId="21" fillId="6" borderId="68" xfId="0" applyNumberFormat="1" applyFont="1" applyFill="1" applyBorder="1" applyAlignment="1">
      <alignment horizontal="center" vertical="center"/>
    </xf>
    <xf numFmtId="165" fontId="21" fillId="6" borderId="78" xfId="0" applyNumberFormat="1" applyFont="1" applyFill="1" applyBorder="1" applyAlignment="1">
      <alignment horizontal="center" vertical="center"/>
    </xf>
    <xf numFmtId="165" fontId="21" fillId="6" borderId="69" xfId="0" applyNumberFormat="1" applyFont="1" applyFill="1" applyBorder="1" applyAlignment="1">
      <alignment horizontal="center" vertical="center"/>
    </xf>
    <xf numFmtId="165" fontId="21" fillId="6" borderId="70" xfId="0" applyNumberFormat="1" applyFont="1" applyFill="1" applyBorder="1" applyAlignment="1">
      <alignment horizontal="center" vertical="center"/>
    </xf>
    <xf numFmtId="165" fontId="21" fillId="6" borderId="71" xfId="0" applyNumberFormat="1" applyFont="1" applyFill="1" applyBorder="1" applyAlignment="1">
      <alignment horizontal="center" vertical="center"/>
    </xf>
    <xf numFmtId="0" fontId="14" fillId="4" borderId="94" xfId="0" applyFont="1" applyFill="1" applyBorder="1" applyAlignment="1">
      <alignment horizontal="center" vertical="center"/>
    </xf>
    <xf numFmtId="0" fontId="14" fillId="4" borderId="95" xfId="0" applyFont="1" applyFill="1" applyBorder="1" applyAlignment="1">
      <alignment horizontal="center" vertical="center"/>
    </xf>
    <xf numFmtId="8" fontId="7" fillId="6" borderId="60" xfId="0" applyNumberFormat="1" applyFont="1" applyFill="1" applyBorder="1" applyAlignment="1">
      <alignment horizontal="center"/>
    </xf>
    <xf numFmtId="8" fontId="7" fillId="6" borderId="62" xfId="0" applyNumberFormat="1" applyFont="1" applyFill="1" applyBorder="1" applyAlignment="1">
      <alignment horizontal="center"/>
    </xf>
    <xf numFmtId="8" fontId="7" fillId="6" borderId="93" xfId="0" applyNumberFormat="1" applyFont="1" applyFill="1" applyBorder="1" applyAlignment="1">
      <alignment horizontal="center"/>
    </xf>
    <xf numFmtId="8" fontId="7" fillId="6" borderId="96" xfId="0" applyNumberFormat="1" applyFont="1" applyFill="1" applyBorder="1" applyAlignment="1">
      <alignment horizontal="center"/>
    </xf>
    <xf numFmtId="8" fontId="7" fillId="6" borderId="97" xfId="0" applyNumberFormat="1" applyFont="1" applyFill="1" applyBorder="1" applyAlignment="1">
      <alignment horizontal="center"/>
    </xf>
    <xf numFmtId="8" fontId="5" fillId="6" borderId="68" xfId="0" applyNumberFormat="1" applyFont="1" applyFill="1" applyBorder="1" applyAlignment="1">
      <alignment horizontal="center"/>
    </xf>
    <xf numFmtId="8" fontId="5" fillId="6" borderId="69" xfId="0" applyNumberFormat="1" applyFont="1" applyFill="1" applyBorder="1" applyAlignment="1">
      <alignment horizontal="center"/>
    </xf>
    <xf numFmtId="8" fontId="5" fillId="6" borderId="71" xfId="0" applyNumberFormat="1" applyFont="1" applyFill="1" applyBorder="1" applyAlignment="1">
      <alignment horizontal="center"/>
    </xf>
    <xf numFmtId="8" fontId="21" fillId="6" borderId="68" xfId="0" applyNumberFormat="1" applyFont="1" applyFill="1" applyBorder="1" applyAlignment="1">
      <alignment horizontal="center" vertical="center"/>
    </xf>
    <xf numFmtId="8" fontId="21" fillId="6" borderId="69" xfId="0" applyNumberFormat="1" applyFont="1" applyFill="1" applyBorder="1" applyAlignment="1">
      <alignment horizontal="center" vertical="center"/>
    </xf>
    <xf numFmtId="8" fontId="21" fillId="6" borderId="71" xfId="0" applyNumberFormat="1" applyFont="1" applyFill="1" applyBorder="1" applyAlignment="1">
      <alignment horizontal="center" vertical="center"/>
    </xf>
    <xf numFmtId="0" fontId="51" fillId="0" borderId="98" xfId="0" applyFont="1" applyBorder="1" applyAlignment="1">
      <alignment vertical="center"/>
    </xf>
    <xf numFmtId="0" fontId="15" fillId="4" borderId="80" xfId="0" applyFont="1" applyFill="1" applyBorder="1" applyAlignment="1">
      <alignment horizontal="center" vertical="center"/>
    </xf>
    <xf numFmtId="0" fontId="14" fillId="4" borderId="86" xfId="0" applyFont="1" applyFill="1" applyBorder="1" applyAlignment="1">
      <alignment horizontal="center" vertical="center" wrapText="1"/>
    </xf>
    <xf numFmtId="0" fontId="14" fillId="4" borderId="81" xfId="0" applyFont="1" applyFill="1" applyBorder="1" applyAlignment="1">
      <alignment horizontal="center" vertical="center" wrapText="1"/>
    </xf>
    <xf numFmtId="0" fontId="52" fillId="5" borderId="63" xfId="0" applyFont="1" applyFill="1" applyBorder="1" applyAlignment="1" applyProtection="1">
      <alignment vertical="center"/>
      <protection locked="0"/>
    </xf>
    <xf numFmtId="6" fontId="52" fillId="6" borderId="99" xfId="2" applyNumberFormat="1" applyFont="1" applyFill="1" applyBorder="1" applyAlignment="1" applyProtection="1">
      <alignment horizontal="center" vertical="center"/>
    </xf>
    <xf numFmtId="6" fontId="52" fillId="6" borderId="51" xfId="2" applyNumberFormat="1" applyFont="1" applyFill="1" applyBorder="1" applyAlignment="1" applyProtection="1">
      <alignment horizontal="center" vertical="center"/>
    </xf>
    <xf numFmtId="0" fontId="52" fillId="5" borderId="59" xfId="0" applyFont="1" applyFill="1" applyBorder="1" applyAlignment="1" applyProtection="1">
      <alignment vertical="center"/>
      <protection locked="0"/>
    </xf>
    <xf numFmtId="6" fontId="52" fillId="6" borderId="83" xfId="2" applyNumberFormat="1" applyFont="1" applyFill="1" applyBorder="1" applyAlignment="1" applyProtection="1">
      <alignment horizontal="center" vertical="center"/>
    </xf>
    <xf numFmtId="6" fontId="52" fillId="6" borderId="91" xfId="2" applyNumberFormat="1" applyFont="1" applyFill="1" applyBorder="1" applyAlignment="1" applyProtection="1">
      <alignment horizontal="center" vertical="center"/>
    </xf>
    <xf numFmtId="0" fontId="52" fillId="5" borderId="100" xfId="0" applyFont="1" applyFill="1" applyBorder="1" applyAlignment="1" applyProtection="1">
      <alignment vertical="center"/>
      <protection locked="0"/>
    </xf>
    <xf numFmtId="0" fontId="52" fillId="0" borderId="101" xfId="0" applyFont="1" applyBorder="1" applyAlignment="1" applyProtection="1">
      <alignment vertical="center"/>
      <protection locked="0"/>
    </xf>
    <xf numFmtId="6" fontId="52" fillId="0" borderId="73" xfId="0" applyNumberFormat="1" applyFont="1" applyBorder="1" applyAlignment="1" applyProtection="1">
      <alignment horizontal="center" vertical="center"/>
      <protection locked="0"/>
    </xf>
    <xf numFmtId="6" fontId="52" fillId="0" borderId="93" xfId="0" applyNumberFormat="1" applyFont="1" applyBorder="1" applyAlignment="1" applyProtection="1">
      <alignment horizontal="center" vertical="center"/>
      <protection locked="0"/>
    </xf>
    <xf numFmtId="6" fontId="52" fillId="6" borderId="54" xfId="2" applyNumberFormat="1" applyFont="1" applyFill="1" applyBorder="1" applyAlignment="1" applyProtection="1">
      <alignment horizontal="center" vertical="center"/>
    </xf>
    <xf numFmtId="6" fontId="53" fillId="6" borderId="104" xfId="1" applyNumberFormat="1" applyFont="1" applyFill="1" applyBorder="1" applyAlignment="1" applyProtection="1">
      <alignment horizontal="center" vertical="center"/>
    </xf>
    <xf numFmtId="6" fontId="53" fillId="6" borderId="105" xfId="1" applyNumberFormat="1" applyFont="1" applyFill="1" applyBorder="1" applyAlignment="1" applyProtection="1">
      <alignment horizontal="center" vertical="center"/>
    </xf>
    <xf numFmtId="6" fontId="53" fillId="6" borderId="76" xfId="1" applyNumberFormat="1" applyFont="1" applyFill="1" applyBorder="1" applyAlignment="1" applyProtection="1">
      <alignment horizontal="center" vertical="center"/>
    </xf>
    <xf numFmtId="6" fontId="53" fillId="6" borderId="103" xfId="1" applyNumberFormat="1" applyFont="1" applyFill="1" applyBorder="1" applyAlignment="1" applyProtection="1">
      <alignment horizontal="center" vertical="center"/>
    </xf>
    <xf numFmtId="6" fontId="53" fillId="6" borderId="77" xfId="2" applyNumberFormat="1" applyFont="1" applyFill="1" applyBorder="1" applyAlignment="1" applyProtection="1">
      <alignment horizontal="center" vertical="center"/>
    </xf>
    <xf numFmtId="6" fontId="52" fillId="6" borderId="92" xfId="2" applyNumberFormat="1" applyFont="1" applyFill="1" applyBorder="1" applyAlignment="1" applyProtection="1">
      <alignment horizontal="center" vertical="center"/>
    </xf>
    <xf numFmtId="0" fontId="52" fillId="5" borderId="72" xfId="0" applyFont="1" applyFill="1" applyBorder="1" applyAlignment="1" applyProtection="1">
      <alignment vertical="center"/>
      <protection locked="0"/>
    </xf>
    <xf numFmtId="0" fontId="56" fillId="0" borderId="73" xfId="0" applyFont="1" applyBorder="1" applyAlignment="1" applyProtection="1">
      <alignment vertical="center"/>
      <protection locked="0"/>
    </xf>
    <xf numFmtId="6" fontId="52" fillId="0" borderId="73" xfId="2" applyNumberFormat="1" applyFont="1" applyFill="1" applyBorder="1" applyAlignment="1" applyProtection="1">
      <alignment horizontal="center" vertical="center"/>
      <protection locked="0"/>
    </xf>
    <xf numFmtId="6" fontId="53" fillId="6" borderId="103" xfId="2" applyNumberFormat="1" applyFont="1" applyFill="1" applyBorder="1" applyAlignment="1" applyProtection="1">
      <alignment horizontal="center" vertical="center"/>
    </xf>
    <xf numFmtId="6" fontId="53" fillId="6" borderId="104" xfId="2" applyNumberFormat="1" applyFont="1" applyFill="1" applyBorder="1" applyAlignment="1" applyProtection="1">
      <alignment horizontal="center" vertical="center"/>
    </xf>
    <xf numFmtId="6" fontId="53" fillId="6" borderId="105" xfId="2" applyNumberFormat="1" applyFont="1" applyFill="1" applyBorder="1" applyAlignment="1" applyProtection="1">
      <alignment horizontal="center" vertical="center"/>
    </xf>
    <xf numFmtId="6" fontId="53" fillId="6" borderId="106" xfId="2" applyNumberFormat="1" applyFont="1" applyFill="1" applyBorder="1" applyAlignment="1" applyProtection="1">
      <alignment horizontal="center" vertical="center"/>
    </xf>
    <xf numFmtId="6" fontId="53" fillId="6" borderId="67" xfId="2" applyNumberFormat="1" applyFont="1" applyFill="1" applyBorder="1" applyAlignment="1" applyProtection="1">
      <alignment horizontal="center" vertical="center"/>
    </xf>
    <xf numFmtId="0" fontId="14" fillId="4" borderId="107" xfId="0" applyFont="1" applyFill="1" applyBorder="1" applyAlignment="1">
      <alignment horizontal="right" vertical="center"/>
    </xf>
    <xf numFmtId="6" fontId="53" fillId="6" borderId="108" xfId="2" applyNumberFormat="1" applyFont="1" applyFill="1" applyBorder="1" applyAlignment="1" applyProtection="1">
      <alignment horizontal="center" vertical="center"/>
    </xf>
    <xf numFmtId="0" fontId="14" fillId="4" borderId="107" xfId="0" applyFont="1" applyFill="1" applyBorder="1" applyAlignment="1">
      <alignment horizontal="right" vertical="center" wrapText="1"/>
    </xf>
    <xf numFmtId="6" fontId="53" fillId="2" borderId="76" xfId="2" applyNumberFormat="1" applyFont="1" applyFill="1" applyBorder="1" applyAlignment="1" applyProtection="1">
      <alignment horizontal="center" vertical="center"/>
      <protection locked="0"/>
    </xf>
    <xf numFmtId="6" fontId="53" fillId="6" borderId="76" xfId="2" applyNumberFormat="1" applyFont="1" applyFill="1" applyBorder="1" applyAlignment="1" applyProtection="1">
      <alignment horizontal="center" vertical="center"/>
    </xf>
    <xf numFmtId="0" fontId="33" fillId="8" borderId="2" xfId="0" applyFont="1" applyFill="1" applyBorder="1" applyAlignment="1">
      <alignment horizontal="center"/>
    </xf>
    <xf numFmtId="165" fontId="33" fillId="8" borderId="2" xfId="0" applyNumberFormat="1" applyFont="1" applyFill="1" applyBorder="1" applyAlignment="1">
      <alignment horizontal="center"/>
    </xf>
    <xf numFmtId="9" fontId="33" fillId="8" borderId="2" xfId="3" applyFont="1" applyFill="1" applyBorder="1" applyAlignment="1" applyProtection="1">
      <alignment horizontal="center"/>
    </xf>
    <xf numFmtId="0" fontId="33" fillId="8" borderId="2" xfId="0" applyFont="1" applyFill="1" applyBorder="1" applyAlignment="1">
      <alignment horizontal="center" vertical="center"/>
    </xf>
    <xf numFmtId="8" fontId="33" fillId="8" borderId="2" xfId="0" applyNumberFormat="1" applyFont="1" applyFill="1" applyBorder="1" applyAlignment="1">
      <alignment horizontal="center"/>
    </xf>
    <xf numFmtId="0" fontId="14" fillId="9" borderId="2" xfId="0" applyFont="1" applyFill="1" applyBorder="1" applyAlignment="1">
      <alignment horizontal="center" vertical="center"/>
    </xf>
    <xf numFmtId="0" fontId="14" fillId="9" borderId="3" xfId="0" applyFont="1" applyFill="1" applyBorder="1" applyAlignment="1">
      <alignment horizontal="center" vertical="center"/>
    </xf>
    <xf numFmtId="0" fontId="14" fillId="9" borderId="2" xfId="0" applyFont="1" applyFill="1" applyBorder="1" applyAlignment="1">
      <alignment horizontal="center"/>
    </xf>
    <xf numFmtId="0" fontId="8" fillId="2" borderId="0" xfId="0" applyFont="1" applyFill="1" applyAlignment="1">
      <alignment horizontal="left" vertical="center"/>
    </xf>
    <xf numFmtId="0" fontId="2" fillId="2" borderId="0" xfId="0" applyFont="1" applyFill="1"/>
    <xf numFmtId="0" fontId="2" fillId="0" borderId="0" xfId="0" applyFont="1"/>
    <xf numFmtId="0" fontId="35" fillId="2" borderId="0" xfId="0" applyFont="1" applyFill="1" applyAlignment="1">
      <alignment vertical="center"/>
    </xf>
    <xf numFmtId="0" fontId="5" fillId="6" borderId="36" xfId="0" applyFont="1" applyFill="1" applyBorder="1" applyAlignment="1">
      <alignment horizontal="left" vertical="center"/>
    </xf>
    <xf numFmtId="0" fontId="52" fillId="0" borderId="2" xfId="0" applyFont="1" applyBorder="1" applyAlignment="1">
      <alignment vertical="center" wrapText="1"/>
    </xf>
    <xf numFmtId="0" fontId="5" fillId="0" borderId="36" xfId="0" applyFont="1" applyBorder="1" applyAlignment="1">
      <alignment horizontal="left" vertical="center"/>
    </xf>
    <xf numFmtId="0" fontId="5" fillId="2" borderId="0" xfId="0" applyFont="1" applyFill="1" applyAlignment="1">
      <alignment horizontal="left" vertical="center"/>
    </xf>
    <xf numFmtId="0" fontId="20" fillId="2" borderId="0" xfId="0" applyFont="1" applyFill="1" applyAlignment="1">
      <alignment vertical="center" wrapText="1"/>
    </xf>
    <xf numFmtId="0" fontId="54" fillId="2" borderId="0" xfId="0" applyFont="1" applyFill="1"/>
    <xf numFmtId="0" fontId="8" fillId="2" borderId="0" xfId="0" applyFont="1" applyFill="1"/>
    <xf numFmtId="0" fontId="14" fillId="4" borderId="80" xfId="0" applyFont="1" applyFill="1" applyBorder="1" applyAlignment="1">
      <alignment horizontal="center"/>
    </xf>
    <xf numFmtId="0" fontId="14" fillId="4" borderId="81" xfId="0" applyFont="1" applyFill="1" applyBorder="1" applyAlignment="1">
      <alignment horizontal="center"/>
    </xf>
    <xf numFmtId="0" fontId="14" fillId="4" borderId="82" xfId="0" applyFont="1" applyFill="1" applyBorder="1" applyAlignment="1">
      <alignment horizontal="center"/>
    </xf>
    <xf numFmtId="0" fontId="51" fillId="7" borderId="64" xfId="0" applyFont="1" applyFill="1" applyBorder="1" applyAlignment="1">
      <alignment horizontal="left"/>
    </xf>
    <xf numFmtId="0" fontId="51" fillId="7" borderId="59" xfId="0" applyFont="1" applyFill="1" applyBorder="1" applyAlignment="1">
      <alignment horizontal="left"/>
    </xf>
    <xf numFmtId="0" fontId="51" fillId="7" borderId="84" xfId="0" applyFont="1" applyFill="1" applyBorder="1" applyAlignment="1">
      <alignment horizontal="left"/>
    </xf>
    <xf numFmtId="0" fontId="7" fillId="2" borderId="0" xfId="0" applyFont="1" applyFill="1" applyAlignment="1">
      <alignment horizontal="center"/>
    </xf>
    <xf numFmtId="166" fontId="5" fillId="2" borderId="0" xfId="0" applyNumberFormat="1" applyFont="1" applyFill="1" applyAlignment="1">
      <alignment horizontal="center" vertical="center"/>
    </xf>
    <xf numFmtId="0" fontId="55" fillId="2" borderId="0" xfId="0" applyFont="1" applyFill="1"/>
    <xf numFmtId="0" fontId="5" fillId="2" borderId="0" xfId="0" applyFont="1" applyFill="1" applyAlignment="1">
      <alignment vertical="center"/>
    </xf>
    <xf numFmtId="0" fontId="5" fillId="0" borderId="0" xfId="0" applyFont="1" applyAlignment="1">
      <alignment vertical="center"/>
    </xf>
    <xf numFmtId="0" fontId="28" fillId="2" borderId="0" xfId="0" applyFont="1" applyFill="1"/>
    <xf numFmtId="0" fontId="2" fillId="2" borderId="0" xfId="0" applyFont="1" applyFill="1" applyAlignment="1">
      <alignment horizontal="center"/>
    </xf>
    <xf numFmtId="1" fontId="63" fillId="10" borderId="78" xfId="0" applyNumberFormat="1" applyFont="1" applyFill="1" applyBorder="1" applyAlignment="1">
      <alignment horizontal="center" vertical="center"/>
    </xf>
    <xf numFmtId="1" fontId="63" fillId="10" borderId="69" xfId="0" applyNumberFormat="1" applyFont="1" applyFill="1" applyBorder="1" applyAlignment="1">
      <alignment horizontal="center" vertical="center"/>
    </xf>
    <xf numFmtId="1" fontId="63" fillId="10" borderId="68" xfId="0" applyNumberFormat="1" applyFont="1" applyFill="1" applyBorder="1" applyAlignment="1">
      <alignment horizontal="center" vertical="center"/>
    </xf>
    <xf numFmtId="1" fontId="63" fillId="10" borderId="71" xfId="0" applyNumberFormat="1" applyFont="1" applyFill="1" applyBorder="1" applyAlignment="1">
      <alignment horizontal="center" vertical="center"/>
    </xf>
    <xf numFmtId="0" fontId="5" fillId="0" borderId="79" xfId="0" applyFont="1" applyBorder="1" applyAlignment="1" applyProtection="1">
      <alignment horizontal="center"/>
      <protection locked="0"/>
    </xf>
    <xf numFmtId="0" fontId="3" fillId="2" borderId="0" xfId="0" applyFont="1" applyFill="1"/>
    <xf numFmtId="0" fontId="19"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horizontal="center"/>
    </xf>
    <xf numFmtId="0" fontId="7" fillId="2" borderId="0" xfId="0" applyFont="1" applyFill="1" applyAlignment="1">
      <alignment horizontal="left"/>
    </xf>
    <xf numFmtId="0" fontId="5" fillId="2" borderId="0" xfId="0" applyFont="1" applyFill="1" applyAlignment="1">
      <alignment horizontal="centerContinuous"/>
    </xf>
    <xf numFmtId="0" fontId="3" fillId="2" borderId="0" xfId="0" applyFont="1" applyFill="1" applyAlignment="1">
      <alignment vertical="center"/>
    </xf>
    <xf numFmtId="0" fontId="52" fillId="5" borderId="63" xfId="0" applyFont="1" applyFill="1" applyBorder="1" applyAlignment="1">
      <alignment vertical="center"/>
    </xf>
    <xf numFmtId="0" fontId="3" fillId="0" borderId="0" xfId="0" applyFont="1"/>
    <xf numFmtId="0" fontId="52" fillId="5" borderId="64" xfId="0" applyFont="1" applyFill="1" applyBorder="1" applyAlignment="1">
      <alignment vertical="center"/>
    </xf>
    <xf numFmtId="0" fontId="52" fillId="5" borderId="59" xfId="0" applyFont="1" applyFill="1" applyBorder="1" applyAlignment="1">
      <alignment vertical="center"/>
    </xf>
    <xf numFmtId="0" fontId="6" fillId="2" borderId="0" xfId="0" applyFont="1" applyFill="1"/>
    <xf numFmtId="0" fontId="6" fillId="0" borderId="0" xfId="0" applyFont="1"/>
    <xf numFmtId="0" fontId="52" fillId="5" borderId="64" xfId="0" applyFont="1" applyFill="1" applyBorder="1" applyAlignment="1">
      <alignment horizontal="left" vertical="center" wrapText="1"/>
    </xf>
    <xf numFmtId="0" fontId="52" fillId="5" borderId="59" xfId="0" applyFont="1" applyFill="1" applyBorder="1" applyAlignment="1">
      <alignment horizontal="left" vertical="center" wrapText="1"/>
    </xf>
    <xf numFmtId="0" fontId="52" fillId="5" borderId="63" xfId="0" applyFont="1" applyFill="1" applyBorder="1" applyAlignment="1">
      <alignment horizontal="left" vertical="center" wrapText="1"/>
    </xf>
    <xf numFmtId="0" fontId="52" fillId="5" borderId="61" xfId="0" applyFont="1" applyFill="1" applyBorder="1" applyAlignment="1">
      <alignment horizontal="left" vertical="center" wrapText="1"/>
    </xf>
    <xf numFmtId="0" fontId="52" fillId="5" borderId="61" xfId="0" applyFont="1" applyFill="1" applyBorder="1" applyAlignment="1">
      <alignment vertical="center"/>
    </xf>
    <xf numFmtId="0" fontId="3" fillId="0" borderId="0" xfId="0" applyFont="1" applyAlignment="1">
      <alignment vertical="center"/>
    </xf>
    <xf numFmtId="6" fontId="13" fillId="2" borderId="0" xfId="1" applyNumberFormat="1" applyFont="1" applyFill="1" applyBorder="1" applyAlignment="1" applyProtection="1">
      <alignment horizontal="center" vertical="center"/>
    </xf>
    <xf numFmtId="6" fontId="12" fillId="2" borderId="0" xfId="2" applyNumberFormat="1" applyFont="1" applyFill="1" applyBorder="1" applyAlignment="1" applyProtection="1">
      <alignment horizontal="center" vertical="center"/>
    </xf>
    <xf numFmtId="0" fontId="6" fillId="2" borderId="0" xfId="0" applyFont="1" applyFill="1" applyAlignment="1">
      <alignment wrapText="1"/>
    </xf>
    <xf numFmtId="0" fontId="1" fillId="0" borderId="0" xfId="0" applyFont="1"/>
    <xf numFmtId="0" fontId="30" fillId="2" borderId="0" xfId="0" applyFont="1" applyFill="1" applyAlignment="1">
      <alignment horizontal="left" vertical="top" wrapText="1"/>
    </xf>
    <xf numFmtId="0" fontId="12" fillId="2" borderId="0" xfId="0" applyFont="1" applyFill="1" applyAlignment="1">
      <alignment horizontal="right" vertical="top"/>
    </xf>
    <xf numFmtId="0" fontId="52" fillId="2" borderId="0" xfId="0" applyFont="1" applyFill="1" applyAlignment="1">
      <alignment vertical="center" wrapText="1"/>
    </xf>
    <xf numFmtId="0" fontId="33" fillId="0" borderId="0" xfId="6" applyFont="1">
      <alignment horizontal="right"/>
    </xf>
    <xf numFmtId="0" fontId="66" fillId="2" borderId="0" xfId="0" applyFont="1" applyFill="1" applyAlignment="1" applyProtection="1">
      <alignment horizontal="right" vertical="top"/>
      <protection locked="0"/>
    </xf>
    <xf numFmtId="0" fontId="50" fillId="0" borderId="0" xfId="0" applyFont="1" applyAlignment="1">
      <alignment horizontal="left" wrapText="1"/>
    </xf>
    <xf numFmtId="1" fontId="1" fillId="0" borderId="0" xfId="11" applyFont="1">
      <alignment horizontal="right"/>
    </xf>
    <xf numFmtId="14" fontId="1" fillId="0" borderId="0" xfId="12" applyFont="1">
      <alignment horizontal="right"/>
    </xf>
    <xf numFmtId="44" fontId="1" fillId="0" borderId="0" xfId="9" applyFont="1" applyAlignment="1">
      <alignment horizontal="right"/>
    </xf>
    <xf numFmtId="0" fontId="1" fillId="2" borderId="0" xfId="0" applyFont="1" applyFill="1"/>
    <xf numFmtId="0" fontId="1" fillId="2" borderId="30" xfId="0" applyFont="1" applyFill="1" applyBorder="1"/>
    <xf numFmtId="0" fontId="1" fillId="2" borderId="31" xfId="0" applyFont="1" applyFill="1" applyBorder="1"/>
    <xf numFmtId="0" fontId="1" fillId="2" borderId="0" xfId="0" applyFont="1" applyFill="1" applyAlignment="1">
      <alignment horizontal="center"/>
    </xf>
    <xf numFmtId="0" fontId="1" fillId="2" borderId="32" xfId="0" applyFont="1" applyFill="1" applyBorder="1"/>
    <xf numFmtId="0" fontId="1" fillId="2" borderId="33" xfId="0" applyFont="1" applyFill="1" applyBorder="1"/>
    <xf numFmtId="0" fontId="1" fillId="2" borderId="35" xfId="0" applyFont="1" applyFill="1" applyBorder="1"/>
    <xf numFmtId="0" fontId="1" fillId="2" borderId="34" xfId="0" applyFont="1" applyFill="1" applyBorder="1"/>
    <xf numFmtId="0" fontId="1" fillId="0" borderId="31" xfId="0" applyFont="1" applyBorder="1"/>
    <xf numFmtId="0" fontId="1" fillId="2" borderId="37" xfId="0" applyFont="1" applyFill="1" applyBorder="1"/>
    <xf numFmtId="0" fontId="1" fillId="2" borderId="0" xfId="0" applyFont="1" applyFill="1" applyAlignment="1">
      <alignment vertical="center"/>
    </xf>
    <xf numFmtId="0" fontId="1" fillId="2" borderId="0" xfId="0" applyFont="1" applyFill="1" applyAlignment="1">
      <alignment horizontal="center" vertical="center"/>
    </xf>
    <xf numFmtId="0" fontId="1" fillId="2" borderId="0" xfId="0" applyFont="1" applyFill="1" applyAlignment="1">
      <alignment horizontal="right" vertical="center"/>
    </xf>
    <xf numFmtId="6" fontId="52" fillId="10" borderId="9" xfId="0" applyNumberFormat="1" applyFont="1" applyFill="1" applyBorder="1" applyAlignment="1" applyProtection="1">
      <alignment horizontal="center" vertical="center"/>
      <protection locked="0"/>
    </xf>
    <xf numFmtId="0" fontId="50" fillId="0" borderId="50" xfId="0" applyFont="1" applyBorder="1" applyAlignment="1">
      <alignment horizontal="left" wrapText="1"/>
    </xf>
    <xf numFmtId="0" fontId="50" fillId="0" borderId="51" xfId="0" applyFont="1" applyBorder="1" applyAlignment="1">
      <alignment horizontal="left" wrapText="1"/>
    </xf>
    <xf numFmtId="0" fontId="36" fillId="2" borderId="0" xfId="0" applyFont="1" applyFill="1" applyAlignment="1">
      <alignment horizontal="right"/>
    </xf>
    <xf numFmtId="0" fontId="36" fillId="2" borderId="109" xfId="0" applyFont="1" applyFill="1" applyBorder="1" applyAlignment="1">
      <alignment horizontal="left"/>
    </xf>
    <xf numFmtId="9" fontId="36" fillId="10" borderId="69" xfId="3" applyFont="1" applyFill="1" applyBorder="1" applyAlignment="1" applyProtection="1">
      <alignment horizontal="left"/>
    </xf>
    <xf numFmtId="0" fontId="36" fillId="2" borderId="69" xfId="0" applyFont="1" applyFill="1" applyBorder="1" applyAlignment="1">
      <alignment horizontal="left"/>
    </xf>
    <xf numFmtId="8" fontId="36" fillId="10" borderId="71" xfId="0" applyNumberFormat="1" applyFont="1" applyFill="1" applyBorder="1" applyAlignment="1">
      <alignment horizontal="left"/>
    </xf>
    <xf numFmtId="6" fontId="52" fillId="10" borderId="7" xfId="2" applyNumberFormat="1" applyFont="1" applyFill="1" applyBorder="1" applyAlignment="1" applyProtection="1">
      <alignment horizontal="center" vertical="center"/>
      <protection locked="0"/>
    </xf>
    <xf numFmtId="0" fontId="33" fillId="2" borderId="0" xfId="0" applyFont="1" applyFill="1"/>
    <xf numFmtId="9" fontId="33" fillId="2" borderId="0" xfId="0" applyNumberFormat="1" applyFont="1" applyFill="1"/>
    <xf numFmtId="0" fontId="49" fillId="2" borderId="0" xfId="0" applyFont="1" applyFill="1" applyAlignment="1">
      <alignment horizontal="left" vertical="top"/>
    </xf>
    <xf numFmtId="0" fontId="34" fillId="2" borderId="0" xfId="0" applyFont="1" applyFill="1" applyAlignment="1">
      <alignment horizontal="left" vertical="top" wrapText="1"/>
    </xf>
    <xf numFmtId="0" fontId="38" fillId="2" borderId="0" xfId="0" applyFont="1" applyFill="1" applyAlignment="1">
      <alignment horizontal="left" vertical="top" wrapText="1"/>
    </xf>
    <xf numFmtId="1" fontId="51" fillId="10" borderId="78" xfId="0" applyNumberFormat="1" applyFont="1" applyFill="1" applyBorder="1" applyAlignment="1">
      <alignment horizontal="center" vertical="center"/>
    </xf>
    <xf numFmtId="1" fontId="51" fillId="10" borderId="69" xfId="0" applyNumberFormat="1" applyFont="1" applyFill="1" applyBorder="1" applyAlignment="1">
      <alignment horizontal="center" vertical="center"/>
    </xf>
    <xf numFmtId="1" fontId="51" fillId="10" borderId="68" xfId="0" applyNumberFormat="1" applyFont="1" applyFill="1" applyBorder="1" applyAlignment="1">
      <alignment horizontal="center" vertical="center"/>
    </xf>
    <xf numFmtId="1" fontId="51" fillId="10" borderId="71" xfId="0" applyNumberFormat="1" applyFont="1" applyFill="1" applyBorder="1" applyAlignment="1">
      <alignment horizontal="center" vertical="center"/>
    </xf>
    <xf numFmtId="0" fontId="35" fillId="2" borderId="0" xfId="0" applyFont="1" applyFill="1" applyAlignment="1" applyProtection="1">
      <alignment vertical="center"/>
      <protection locked="0"/>
    </xf>
    <xf numFmtId="0" fontId="22" fillId="2" borderId="0" xfId="0" applyFont="1" applyFill="1" applyAlignment="1">
      <alignment vertical="center" wrapText="1"/>
    </xf>
    <xf numFmtId="0" fontId="50" fillId="0" borderId="47" xfId="0" applyFont="1" applyBorder="1" applyAlignment="1">
      <alignment vertical="top" wrapText="1"/>
    </xf>
    <xf numFmtId="0" fontId="50" fillId="0" borderId="48" xfId="0" applyFont="1" applyBorder="1" applyAlignment="1">
      <alignment vertical="top" wrapText="1"/>
    </xf>
    <xf numFmtId="0" fontId="50" fillId="0" borderId="49" xfId="0" applyFont="1" applyBorder="1" applyAlignment="1">
      <alignment vertical="top" wrapText="1"/>
    </xf>
    <xf numFmtId="0" fontId="50" fillId="0" borderId="50" xfId="0" applyFont="1" applyBorder="1" applyAlignment="1">
      <alignment vertical="top" wrapText="1"/>
    </xf>
    <xf numFmtId="0" fontId="50" fillId="0" borderId="0" xfId="0" applyFont="1" applyAlignment="1">
      <alignment vertical="top" wrapText="1"/>
    </xf>
    <xf numFmtId="0" fontId="50" fillId="0" borderId="51" xfId="0" applyFont="1" applyBorder="1" applyAlignment="1">
      <alignment vertical="top" wrapText="1"/>
    </xf>
    <xf numFmtId="165" fontId="7" fillId="6" borderId="7" xfId="0" applyNumberFormat="1" applyFont="1" applyFill="1" applyBorder="1" applyAlignment="1">
      <alignment horizontal="center"/>
    </xf>
    <xf numFmtId="0" fontId="51" fillId="7" borderId="61" xfId="0" applyFont="1" applyFill="1" applyBorder="1" applyAlignment="1">
      <alignment horizontal="center"/>
    </xf>
    <xf numFmtId="0" fontId="56" fillId="2" borderId="0" xfId="0" applyFont="1" applyFill="1" applyProtection="1">
      <protection locked="0"/>
    </xf>
    <xf numFmtId="0" fontId="56" fillId="2" borderId="147" xfId="0" applyFont="1" applyFill="1" applyBorder="1" applyAlignment="1" applyProtection="1">
      <alignment horizontal="center"/>
      <protection locked="0"/>
    </xf>
    <xf numFmtId="0" fontId="56" fillId="2" borderId="0" xfId="0" applyFont="1" applyFill="1" applyAlignment="1" applyProtection="1">
      <alignment horizontal="center"/>
      <protection locked="0"/>
    </xf>
    <xf numFmtId="0" fontId="70" fillId="2" borderId="0" xfId="0" applyFont="1" applyFill="1" applyProtection="1">
      <protection locked="0"/>
    </xf>
    <xf numFmtId="0" fontId="71" fillId="2" borderId="0" xfId="0" applyFont="1" applyFill="1" applyAlignment="1" applyProtection="1">
      <alignment vertical="center"/>
      <protection locked="0"/>
    </xf>
    <xf numFmtId="0" fontId="54" fillId="2" borderId="0" xfId="0" applyFont="1" applyFill="1" applyAlignment="1" applyProtection="1">
      <alignment vertical="center"/>
      <protection locked="0"/>
    </xf>
    <xf numFmtId="0" fontId="54" fillId="2" borderId="0" xfId="0" applyFont="1" applyFill="1" applyAlignment="1" applyProtection="1">
      <alignment horizontal="left" vertical="center"/>
      <protection locked="0"/>
    </xf>
    <xf numFmtId="0" fontId="70" fillId="2" borderId="0" xfId="0" applyFont="1" applyFill="1" applyAlignment="1" applyProtection="1">
      <alignment horizontal="center"/>
      <protection locked="0"/>
    </xf>
    <xf numFmtId="0" fontId="56" fillId="2" borderId="148" xfId="0" applyFont="1" applyFill="1" applyBorder="1" applyAlignment="1" applyProtection="1">
      <alignment vertical="center"/>
      <protection locked="0"/>
    </xf>
    <xf numFmtId="0" fontId="51" fillId="2" borderId="0" xfId="0" applyFont="1" applyFill="1" applyAlignment="1" applyProtection="1">
      <alignment horizontal="center"/>
      <protection locked="0"/>
    </xf>
    <xf numFmtId="0" fontId="53" fillId="0" borderId="0" xfId="0" applyFont="1"/>
    <xf numFmtId="0" fontId="53" fillId="2" borderId="0" xfId="0" applyFont="1" applyFill="1"/>
    <xf numFmtId="0" fontId="70" fillId="2" borderId="0" xfId="0" applyFont="1" applyFill="1"/>
    <xf numFmtId="164" fontId="56" fillId="2" borderId="0" xfId="1" applyNumberFormat="1" applyFont="1" applyFill="1" applyBorder="1" applyAlignment="1" applyProtection="1">
      <alignment horizontal="center" vertical="center"/>
      <protection locked="0"/>
    </xf>
    <xf numFmtId="0" fontId="72" fillId="2" borderId="0" xfId="0" applyFont="1" applyFill="1" applyAlignment="1" applyProtection="1">
      <alignment horizontal="centerContinuous" vertical="center"/>
      <protection locked="0"/>
    </xf>
    <xf numFmtId="0" fontId="53" fillId="10" borderId="148" xfId="0" applyFont="1" applyFill="1" applyBorder="1" applyAlignment="1">
      <alignment horizontal="center"/>
    </xf>
    <xf numFmtId="0" fontId="53" fillId="2" borderId="148" xfId="0" applyFont="1" applyFill="1" applyBorder="1" applyAlignment="1">
      <alignment horizontal="left" vertical="center"/>
    </xf>
    <xf numFmtId="0" fontId="51" fillId="2" borderId="147" xfId="0" applyFont="1" applyFill="1" applyBorder="1" applyAlignment="1" applyProtection="1">
      <alignment horizontal="left" vertical="center"/>
      <protection locked="0"/>
    </xf>
    <xf numFmtId="0" fontId="51" fillId="2" borderId="147" xfId="0" applyFont="1" applyFill="1" applyBorder="1" applyAlignment="1" applyProtection="1">
      <alignment horizontal="center"/>
      <protection locked="0"/>
    </xf>
    <xf numFmtId="0" fontId="56" fillId="2" borderId="147" xfId="0" applyFont="1" applyFill="1" applyBorder="1" applyProtection="1">
      <protection locked="0"/>
    </xf>
    <xf numFmtId="0" fontId="56" fillId="2" borderId="0" xfId="0" applyFont="1" applyFill="1" applyAlignment="1" applyProtection="1">
      <alignment horizontal="left"/>
      <protection locked="0"/>
    </xf>
    <xf numFmtId="0" fontId="56" fillId="2" borderId="12" xfId="0" applyFont="1" applyFill="1" applyBorder="1" applyAlignment="1" applyProtection="1">
      <alignment horizontal="left"/>
      <protection locked="0"/>
    </xf>
    <xf numFmtId="0" fontId="51" fillId="0" borderId="148" xfId="0" applyFont="1" applyBorder="1" applyAlignment="1">
      <alignment vertical="center"/>
    </xf>
    <xf numFmtId="0" fontId="51" fillId="2" borderId="148" xfId="0" applyFont="1" applyFill="1" applyBorder="1" applyAlignment="1">
      <alignment horizontal="center"/>
    </xf>
    <xf numFmtId="0" fontId="51" fillId="2" borderId="0" xfId="0" applyFont="1" applyFill="1" applyAlignment="1" applyProtection="1">
      <alignment horizontal="centerContinuous"/>
      <protection locked="0"/>
    </xf>
    <xf numFmtId="0" fontId="51" fillId="2" borderId="12" xfId="0" applyFont="1" applyFill="1" applyBorder="1"/>
    <xf numFmtId="0" fontId="51" fillId="2" borderId="19" xfId="0" applyFont="1" applyFill="1" applyBorder="1" applyAlignment="1">
      <alignment horizontal="center"/>
    </xf>
    <xf numFmtId="0" fontId="73" fillId="2" borderId="0" xfId="0" applyFont="1" applyFill="1" applyAlignment="1">
      <alignment horizontal="center"/>
    </xf>
    <xf numFmtId="0" fontId="56" fillId="2" borderId="9" xfId="0" applyFont="1" applyFill="1" applyBorder="1" applyAlignment="1" applyProtection="1">
      <alignment vertical="center"/>
      <protection locked="0"/>
    </xf>
    <xf numFmtId="0" fontId="15" fillId="11" borderId="148" xfId="0" applyFont="1" applyFill="1" applyBorder="1" applyAlignment="1">
      <alignment horizontal="center" vertical="center"/>
    </xf>
    <xf numFmtId="0" fontId="14" fillId="11" borderId="148" xfId="0" applyFont="1" applyFill="1" applyBorder="1" applyAlignment="1">
      <alignment horizontal="center" vertical="center" wrapText="1"/>
    </xf>
    <xf numFmtId="0" fontId="14" fillId="11" borderId="148" xfId="0" applyFont="1" applyFill="1" applyBorder="1" applyAlignment="1">
      <alignment horizontal="center" vertical="center"/>
    </xf>
    <xf numFmtId="0" fontId="56" fillId="2" borderId="0" xfId="0" applyFont="1" applyFill="1" applyAlignment="1" applyProtection="1">
      <alignment vertical="center"/>
      <protection locked="0"/>
    </xf>
    <xf numFmtId="0" fontId="56" fillId="2" borderId="9" xfId="0" applyFont="1" applyFill="1" applyBorder="1" applyProtection="1">
      <protection locked="0"/>
    </xf>
    <xf numFmtId="0" fontId="52" fillId="12" borderId="148" xfId="0" applyFont="1" applyFill="1" applyBorder="1" applyAlignment="1" applyProtection="1">
      <alignment vertical="center"/>
      <protection locked="0"/>
    </xf>
    <xf numFmtId="0" fontId="52" fillId="2" borderId="148" xfId="0" applyFont="1" applyFill="1" applyBorder="1" applyAlignment="1" applyProtection="1">
      <alignment vertical="center"/>
      <protection locked="0"/>
    </xf>
    <xf numFmtId="6" fontId="52" fillId="2" borderId="148" xfId="0" applyNumberFormat="1" applyFont="1" applyFill="1" applyBorder="1" applyAlignment="1" applyProtection="1">
      <alignment horizontal="center" vertical="center"/>
      <protection locked="0"/>
    </xf>
    <xf numFmtId="167" fontId="52" fillId="2" borderId="148" xfId="0" applyNumberFormat="1" applyFont="1" applyFill="1" applyBorder="1" applyAlignment="1">
      <alignment horizontal="center" vertical="center"/>
    </xf>
    <xf numFmtId="6" fontId="52" fillId="10" borderId="148" xfId="2" applyNumberFormat="1" applyFont="1" applyFill="1" applyBorder="1" applyAlignment="1" applyProtection="1">
      <alignment horizontal="center" vertical="center"/>
    </xf>
    <xf numFmtId="0" fontId="56" fillId="0" borderId="0" xfId="0" applyFont="1" applyProtection="1">
      <protection locked="0"/>
    </xf>
    <xf numFmtId="0" fontId="51" fillId="2" borderId="9" xfId="0" applyFont="1" applyFill="1" applyBorder="1" applyProtection="1">
      <protection locked="0"/>
    </xf>
    <xf numFmtId="6" fontId="53" fillId="10" borderId="148" xfId="1" applyNumberFormat="1" applyFont="1" applyFill="1" applyBorder="1" applyAlignment="1" applyProtection="1">
      <alignment horizontal="center" vertical="center"/>
    </xf>
    <xf numFmtId="6" fontId="53" fillId="10" borderId="148" xfId="2" applyNumberFormat="1" applyFont="1" applyFill="1" applyBorder="1" applyAlignment="1" applyProtection="1">
      <alignment horizontal="center" vertical="center"/>
    </xf>
    <xf numFmtId="0" fontId="51" fillId="2" borderId="0" xfId="0" applyFont="1" applyFill="1" applyProtection="1">
      <protection locked="0"/>
    </xf>
    <xf numFmtId="0" fontId="51" fillId="0" borderId="0" xfId="0" applyFont="1" applyProtection="1">
      <protection locked="0"/>
    </xf>
    <xf numFmtId="3" fontId="56" fillId="2" borderId="0" xfId="0" applyNumberFormat="1" applyFont="1" applyFill="1" applyProtection="1">
      <protection locked="0"/>
    </xf>
    <xf numFmtId="164" fontId="51" fillId="2" borderId="0" xfId="1" applyNumberFormat="1" applyFont="1" applyFill="1" applyBorder="1" applyProtection="1">
      <protection locked="0"/>
    </xf>
    <xf numFmtId="0" fontId="56" fillId="2" borderId="0" xfId="0" applyFont="1" applyFill="1"/>
    <xf numFmtId="3" fontId="56" fillId="2" borderId="0" xfId="0" applyNumberFormat="1" applyFont="1" applyFill="1"/>
    <xf numFmtId="164" fontId="51" fillId="2" borderId="0" xfId="1" applyNumberFormat="1" applyFont="1" applyFill="1" applyBorder="1" applyProtection="1"/>
    <xf numFmtId="0" fontId="52" fillId="12" borderId="148" xfId="0" applyFont="1" applyFill="1" applyBorder="1" applyAlignment="1" applyProtection="1">
      <alignment horizontal="left" vertical="center" wrapText="1"/>
      <protection locked="0"/>
    </xf>
    <xf numFmtId="6" fontId="52" fillId="2" borderId="148" xfId="2" applyNumberFormat="1" applyFont="1" applyFill="1" applyBorder="1" applyAlignment="1" applyProtection="1">
      <alignment horizontal="center" vertical="center"/>
      <protection locked="0"/>
    </xf>
    <xf numFmtId="6" fontId="52" fillId="2" borderId="148" xfId="2" applyNumberFormat="1" applyFont="1" applyFill="1" applyBorder="1" applyAlignment="1" applyProtection="1">
      <alignment horizontal="center" vertical="center"/>
    </xf>
    <xf numFmtId="167" fontId="52" fillId="10" borderId="148" xfId="0" applyNumberFormat="1" applyFont="1" applyFill="1" applyBorder="1" applyAlignment="1">
      <alignment horizontal="center" vertical="center"/>
    </xf>
    <xf numFmtId="0" fontId="56" fillId="0" borderId="0" xfId="0" applyFont="1" applyAlignment="1" applyProtection="1">
      <alignment vertical="center"/>
      <protection locked="0"/>
    </xf>
    <xf numFmtId="6" fontId="52" fillId="2" borderId="0" xfId="0" applyNumberFormat="1" applyFont="1" applyFill="1" applyAlignment="1" applyProtection="1">
      <alignment horizontal="center" vertical="center"/>
      <protection locked="0"/>
    </xf>
    <xf numFmtId="6" fontId="52" fillId="2" borderId="0" xfId="1" applyNumberFormat="1" applyFont="1" applyFill="1" applyBorder="1" applyAlignment="1" applyProtection="1">
      <alignment horizontal="center" vertical="center"/>
      <protection locked="0"/>
    </xf>
    <xf numFmtId="0" fontId="14" fillId="11" borderId="148" xfId="0" applyFont="1" applyFill="1" applyBorder="1" applyAlignment="1">
      <alignment horizontal="right" vertical="center"/>
    </xf>
    <xf numFmtId="0" fontId="56" fillId="2" borderId="0" xfId="0" applyFont="1" applyFill="1" applyAlignment="1" applyProtection="1">
      <alignment horizontal="right" vertical="center"/>
      <protection locked="0"/>
    </xf>
    <xf numFmtId="6" fontId="53" fillId="2" borderId="0" xfId="2" applyNumberFormat="1" applyFont="1" applyFill="1" applyBorder="1" applyAlignment="1" applyProtection="1">
      <alignment horizontal="center" vertical="center"/>
      <protection locked="0"/>
    </xf>
    <xf numFmtId="0" fontId="14" fillId="11" borderId="148" xfId="0" applyFont="1" applyFill="1" applyBorder="1" applyAlignment="1">
      <alignment horizontal="right" vertical="center" wrapText="1"/>
    </xf>
    <xf numFmtId="6" fontId="53" fillId="2" borderId="148" xfId="2" applyNumberFormat="1" applyFont="1" applyFill="1" applyBorder="1" applyAlignment="1" applyProtection="1">
      <alignment horizontal="center" vertical="center"/>
      <protection locked="0"/>
    </xf>
    <xf numFmtId="0" fontId="51" fillId="2" borderId="0" xfId="0" applyFont="1" applyFill="1" applyAlignment="1" applyProtection="1">
      <alignment wrapText="1"/>
      <protection locked="0"/>
    </xf>
    <xf numFmtId="0" fontId="51" fillId="2" borderId="0" xfId="0" applyFont="1" applyFill="1" applyAlignment="1" applyProtection="1">
      <alignment horizontal="right" vertical="center" wrapText="1"/>
      <protection locked="0"/>
    </xf>
    <xf numFmtId="3" fontId="52" fillId="0" borderId="135" xfId="0" applyNumberFormat="1" applyFont="1" applyBorder="1" applyAlignment="1" applyProtection="1">
      <alignment horizontal="center" vertical="center" wrapText="1"/>
      <protection locked="0"/>
    </xf>
    <xf numFmtId="3" fontId="52" fillId="0" borderId="71" xfId="0" applyNumberFormat="1" applyFont="1" applyBorder="1" applyAlignment="1" applyProtection="1">
      <alignment horizontal="center" vertical="center" wrapText="1"/>
      <protection locked="0"/>
    </xf>
    <xf numFmtId="0" fontId="9" fillId="0" borderId="0" xfId="0" applyFont="1" applyAlignment="1">
      <alignment horizontal="center"/>
    </xf>
    <xf numFmtId="0" fontId="35" fillId="0" borderId="0" xfId="0" applyFont="1" applyAlignment="1">
      <alignment vertical="center"/>
    </xf>
    <xf numFmtId="0" fontId="7" fillId="0" borderId="0" xfId="0" applyFont="1" applyAlignment="1">
      <alignment vertical="center"/>
    </xf>
    <xf numFmtId="0" fontId="77" fillId="0" borderId="0" xfId="0" applyFont="1"/>
    <xf numFmtId="0" fontId="5" fillId="0" borderId="0" xfId="0" applyFont="1" applyAlignment="1">
      <alignment horizontal="center"/>
    </xf>
    <xf numFmtId="0" fontId="77" fillId="6" borderId="2" xfId="0" applyFont="1" applyFill="1" applyBorder="1" applyAlignment="1">
      <alignment horizontal="center"/>
    </xf>
    <xf numFmtId="0" fontId="20" fillId="0" borderId="2" xfId="0" applyFont="1" applyBorder="1" applyAlignment="1">
      <alignment vertical="top" wrapText="1"/>
    </xf>
    <xf numFmtId="0" fontId="77" fillId="0" borderId="2" xfId="0" applyFont="1" applyBorder="1" applyAlignment="1">
      <alignment horizontal="left" vertical="center"/>
    </xf>
    <xf numFmtId="0" fontId="15" fillId="4" borderId="149" xfId="0" applyFont="1" applyFill="1" applyBorder="1" applyAlignment="1">
      <alignment horizontal="center" vertical="center"/>
    </xf>
    <xf numFmtId="0" fontId="14" fillId="4" borderId="151" xfId="0" applyFont="1" applyFill="1" applyBorder="1" applyAlignment="1">
      <alignment horizontal="center" vertical="center" wrapText="1"/>
    </xf>
    <xf numFmtId="0" fontId="14" fillId="4" borderId="152" xfId="0" applyFont="1" applyFill="1" applyBorder="1" applyAlignment="1">
      <alignment horizontal="center" vertical="center" wrapText="1"/>
    </xf>
    <xf numFmtId="0" fontId="52" fillId="7" borderId="59" xfId="0" applyFont="1" applyFill="1" applyBorder="1" applyAlignment="1" applyProtection="1">
      <alignment vertical="center"/>
      <protection locked="0"/>
    </xf>
    <xf numFmtId="6" fontId="20" fillId="0" borderId="62" xfId="0" applyNumberFormat="1" applyFont="1" applyBorder="1" applyAlignment="1" applyProtection="1">
      <alignment horizontal="center" vertical="center"/>
      <protection locked="0"/>
    </xf>
    <xf numFmtId="6" fontId="20" fillId="6" borderId="153" xfId="1" applyNumberFormat="1" applyFont="1" applyFill="1" applyBorder="1" applyAlignment="1" applyProtection="1">
      <alignment horizontal="center" vertical="center"/>
    </xf>
    <xf numFmtId="0" fontId="52" fillId="7" borderId="61" xfId="0" applyFont="1" applyFill="1" applyBorder="1" applyAlignment="1" applyProtection="1">
      <alignment vertical="center"/>
      <protection locked="0"/>
    </xf>
    <xf numFmtId="6" fontId="20" fillId="0" borderId="154" xfId="0" applyNumberFormat="1" applyFont="1" applyBorder="1" applyAlignment="1" applyProtection="1">
      <alignment horizontal="center" vertical="center"/>
      <protection locked="0"/>
    </xf>
    <xf numFmtId="6" fontId="20" fillId="6" borderId="68" xfId="1" applyNumberFormat="1" applyFont="1" applyFill="1" applyBorder="1" applyAlignment="1" applyProtection="1">
      <alignment horizontal="center" vertical="center"/>
    </xf>
    <xf numFmtId="6" fontId="20" fillId="0" borderId="60" xfId="0" applyNumberFormat="1" applyFont="1" applyBorder="1" applyAlignment="1" applyProtection="1">
      <alignment horizontal="center" vertical="center"/>
      <protection locked="0"/>
    </xf>
    <xf numFmtId="6" fontId="20" fillId="6" borderId="69" xfId="1" applyNumberFormat="1" applyFont="1" applyFill="1" applyBorder="1" applyAlignment="1" applyProtection="1">
      <alignment horizontal="center" vertical="center"/>
    </xf>
    <xf numFmtId="0" fontId="52" fillId="7" borderId="63" xfId="0" applyFont="1" applyFill="1" applyBorder="1" applyAlignment="1" applyProtection="1">
      <alignment vertical="center"/>
      <protection locked="0"/>
    </xf>
    <xf numFmtId="6" fontId="20" fillId="0" borderId="155" xfId="0" applyNumberFormat="1" applyFont="1" applyBorder="1" applyAlignment="1" applyProtection="1">
      <alignment horizontal="center" vertical="center"/>
      <protection locked="0"/>
    </xf>
    <xf numFmtId="6" fontId="20" fillId="6" borderId="70" xfId="1" applyNumberFormat="1" applyFont="1" applyFill="1" applyBorder="1" applyAlignment="1" applyProtection="1">
      <alignment horizontal="center" vertical="center"/>
    </xf>
    <xf numFmtId="0" fontId="52" fillId="7" borderId="64" xfId="0" applyFont="1" applyFill="1" applyBorder="1" applyAlignment="1" applyProtection="1">
      <alignment vertical="center"/>
      <protection locked="0"/>
    </xf>
    <xf numFmtId="0" fontId="52" fillId="7" borderId="156" xfId="0" applyFont="1" applyFill="1" applyBorder="1" applyAlignment="1" applyProtection="1">
      <alignment vertical="center"/>
      <protection locked="0"/>
    </xf>
    <xf numFmtId="6" fontId="20" fillId="0" borderId="159" xfId="0" applyNumberFormat="1" applyFont="1" applyBorder="1" applyAlignment="1" applyProtection="1">
      <alignment horizontal="center" vertical="center"/>
      <protection locked="0"/>
    </xf>
    <xf numFmtId="6" fontId="20" fillId="6" borderId="71" xfId="1" applyNumberFormat="1" applyFont="1" applyFill="1" applyBorder="1" applyAlignment="1" applyProtection="1">
      <alignment horizontal="center" vertical="center"/>
    </xf>
    <xf numFmtId="6" fontId="20" fillId="0" borderId="164" xfId="0" applyNumberFormat="1" applyFont="1" applyBorder="1" applyAlignment="1" applyProtection="1">
      <alignment horizontal="center" vertical="center"/>
      <protection locked="0"/>
    </xf>
    <xf numFmtId="6" fontId="77" fillId="6" borderId="67" xfId="1" applyNumberFormat="1" applyFont="1" applyFill="1" applyBorder="1" applyAlignment="1" applyProtection="1">
      <alignment horizontal="center" vertical="center"/>
    </xf>
    <xf numFmtId="6" fontId="77" fillId="6" borderId="166" xfId="1" applyNumberFormat="1" applyFont="1" applyFill="1" applyBorder="1" applyAlignment="1" applyProtection="1">
      <alignment horizontal="center" vertical="center"/>
    </xf>
    <xf numFmtId="6" fontId="1" fillId="2" borderId="0" xfId="0" applyNumberFormat="1" applyFont="1" applyFill="1"/>
    <xf numFmtId="6" fontId="13" fillId="2" borderId="0" xfId="0" applyNumberFormat="1" applyFont="1" applyFill="1"/>
    <xf numFmtId="0" fontId="15" fillId="4" borderId="167" xfId="0" applyFont="1" applyFill="1" applyBorder="1" applyAlignment="1">
      <alignment horizontal="center" vertical="center"/>
    </xf>
    <xf numFmtId="6" fontId="14" fillId="4" borderId="170" xfId="0" applyNumberFormat="1" applyFont="1" applyFill="1" applyBorder="1" applyAlignment="1">
      <alignment horizontal="center" vertical="center" wrapText="1"/>
    </xf>
    <xf numFmtId="6" fontId="14" fillId="4" borderId="152" xfId="0" applyNumberFormat="1" applyFont="1" applyFill="1" applyBorder="1" applyAlignment="1">
      <alignment horizontal="center" vertical="center" wrapText="1"/>
    </xf>
    <xf numFmtId="0" fontId="52" fillId="7" borderId="171" xfId="0" applyFont="1" applyFill="1" applyBorder="1" applyAlignment="1" applyProtection="1">
      <alignment vertical="center"/>
      <protection locked="0"/>
    </xf>
    <xf numFmtId="6" fontId="20" fillId="0" borderId="174" xfId="0" applyNumberFormat="1" applyFont="1" applyBorder="1" applyAlignment="1" applyProtection="1">
      <alignment horizontal="center" vertical="center"/>
      <protection locked="0"/>
    </xf>
    <xf numFmtId="0" fontId="52" fillId="7" borderId="175" xfId="0" applyFont="1" applyFill="1" applyBorder="1" applyAlignment="1" applyProtection="1">
      <alignment vertical="center"/>
      <protection locked="0"/>
    </xf>
    <xf numFmtId="0" fontId="52" fillId="7" borderId="176" xfId="0" applyFont="1" applyFill="1" applyBorder="1" applyAlignment="1" applyProtection="1">
      <alignment vertical="center"/>
      <protection locked="0"/>
    </xf>
    <xf numFmtId="0" fontId="7" fillId="0" borderId="0" xfId="0" applyFont="1"/>
    <xf numFmtId="6" fontId="20" fillId="6" borderId="177" xfId="1" applyNumberFormat="1" applyFont="1" applyFill="1" applyBorder="1" applyAlignment="1" applyProtection="1">
      <alignment horizontal="center" vertical="center"/>
    </xf>
    <xf numFmtId="6" fontId="20" fillId="6" borderId="78" xfId="1" applyNumberFormat="1" applyFont="1" applyFill="1" applyBorder="1" applyAlignment="1" applyProtection="1">
      <alignment horizontal="center" vertical="center"/>
    </xf>
    <xf numFmtId="6" fontId="20" fillId="0" borderId="54" xfId="0" applyNumberFormat="1" applyFont="1" applyBorder="1" applyAlignment="1" applyProtection="1">
      <alignment horizontal="center" vertical="center"/>
      <protection locked="0"/>
    </xf>
    <xf numFmtId="6" fontId="20" fillId="6" borderId="178" xfId="1" applyNumberFormat="1" applyFont="1" applyFill="1" applyBorder="1" applyAlignment="1" applyProtection="1">
      <alignment horizontal="center" vertical="center"/>
    </xf>
    <xf numFmtId="6" fontId="77" fillId="6" borderId="77" xfId="1" applyNumberFormat="1" applyFont="1" applyFill="1" applyBorder="1" applyAlignment="1" applyProtection="1">
      <alignment horizontal="center" vertical="center"/>
    </xf>
    <xf numFmtId="6" fontId="7" fillId="0" borderId="0" xfId="1" applyNumberFormat="1" applyFont="1" applyBorder="1" applyProtection="1"/>
    <xf numFmtId="6" fontId="15" fillId="13" borderId="179" xfId="0" applyNumberFormat="1" applyFont="1" applyFill="1" applyBorder="1" applyAlignment="1">
      <alignment horizontal="center" vertical="center"/>
    </xf>
    <xf numFmtId="6" fontId="9" fillId="6" borderId="71" xfId="1" applyNumberFormat="1" applyFont="1" applyFill="1" applyBorder="1" applyAlignment="1" applyProtection="1">
      <alignment horizontal="center" vertical="center"/>
    </xf>
    <xf numFmtId="6" fontId="78" fillId="2" borderId="0" xfId="0" applyNumberFormat="1" applyFont="1" applyFill="1" applyAlignment="1">
      <alignment vertical="center"/>
    </xf>
    <xf numFmtId="0" fontId="78" fillId="2" borderId="0" xfId="0" applyFont="1" applyFill="1" applyAlignment="1">
      <alignment vertical="center"/>
    </xf>
    <xf numFmtId="0" fontId="78" fillId="0" borderId="0" xfId="0" applyFont="1" applyAlignment="1">
      <alignment vertical="center"/>
    </xf>
    <xf numFmtId="0" fontId="10" fillId="0" borderId="0" xfId="0" applyFont="1" applyAlignment="1">
      <alignment vertical="center"/>
    </xf>
    <xf numFmtId="0" fontId="5" fillId="2" borderId="1" xfId="0" applyFont="1" applyFill="1" applyBorder="1" applyAlignment="1">
      <alignment horizontal="left" vertical="center"/>
    </xf>
    <xf numFmtId="0" fontId="1" fillId="2" borderId="1" xfId="0" applyFont="1" applyFill="1" applyBorder="1"/>
    <xf numFmtId="0" fontId="1" fillId="2" borderId="1" xfId="0" applyFont="1" applyFill="1" applyBorder="1" applyAlignment="1">
      <alignment wrapText="1"/>
    </xf>
    <xf numFmtId="0" fontId="13" fillId="2" borderId="0" xfId="0" applyFont="1" applyFill="1" applyAlignment="1" applyProtection="1">
      <alignment horizontal="left" vertical="top" wrapText="1"/>
      <protection locked="0"/>
    </xf>
    <xf numFmtId="0" fontId="0" fillId="2" borderId="0" xfId="0" applyFill="1"/>
    <xf numFmtId="3" fontId="52" fillId="0" borderId="180" xfId="0" applyNumberFormat="1" applyFont="1" applyBorder="1" applyAlignment="1" applyProtection="1">
      <alignment horizontal="center" vertical="center" wrapText="1"/>
      <protection locked="0"/>
    </xf>
    <xf numFmtId="0" fontId="57" fillId="5" borderId="0" xfId="0" applyFont="1" applyFill="1" applyAlignment="1">
      <alignment horizontal="center" vertical="top"/>
    </xf>
    <xf numFmtId="0" fontId="49" fillId="2" borderId="0" xfId="0" applyFont="1" applyFill="1" applyAlignment="1">
      <alignment horizontal="left" vertical="top" wrapText="1"/>
    </xf>
    <xf numFmtId="0" fontId="0" fillId="2" borderId="119"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118" xfId="0" applyFill="1" applyBorder="1" applyAlignment="1" applyProtection="1">
      <alignment horizontal="left" vertical="top" wrapText="1"/>
      <protection locked="0"/>
    </xf>
    <xf numFmtId="0" fontId="40" fillId="2" borderId="0" xfId="0" applyFont="1" applyFill="1" applyAlignment="1">
      <alignment horizontal="left" vertical="top" wrapText="1"/>
    </xf>
    <xf numFmtId="0" fontId="41" fillId="2" borderId="25" xfId="0" applyFont="1" applyFill="1" applyBorder="1" applyAlignment="1">
      <alignment horizontal="left" vertical="top" wrapText="1"/>
    </xf>
    <xf numFmtId="0" fontId="42" fillId="2" borderId="26" xfId="0" applyFont="1" applyFill="1" applyBorder="1" applyAlignment="1">
      <alignment horizontal="left" vertical="top" wrapText="1"/>
    </xf>
    <xf numFmtId="0" fontId="42" fillId="2" borderId="27" xfId="0" applyFont="1" applyFill="1" applyBorder="1" applyAlignment="1">
      <alignment horizontal="left" vertical="top" wrapText="1"/>
    </xf>
    <xf numFmtId="0" fontId="49" fillId="2" borderId="0" xfId="0" applyFont="1" applyFill="1" applyAlignment="1">
      <alignment horizontal="left" vertical="top"/>
    </xf>
    <xf numFmtId="0" fontId="49" fillId="2" borderId="18" xfId="0" applyFont="1" applyFill="1" applyBorder="1" applyAlignment="1">
      <alignment horizontal="left" vertical="top" wrapText="1"/>
    </xf>
    <xf numFmtId="0" fontId="32" fillId="2" borderId="50" xfId="0" applyFont="1" applyFill="1" applyBorder="1" applyAlignment="1">
      <alignment horizontal="left" vertical="top"/>
    </xf>
    <xf numFmtId="0" fontId="32" fillId="2" borderId="0" xfId="0" applyFont="1" applyFill="1" applyAlignment="1">
      <alignment horizontal="left" vertical="top"/>
    </xf>
    <xf numFmtId="0" fontId="32" fillId="2" borderId="51" xfId="0" applyFont="1" applyFill="1" applyBorder="1" applyAlignment="1">
      <alignment horizontal="left" vertical="top"/>
    </xf>
    <xf numFmtId="0" fontId="32" fillId="2" borderId="50" xfId="0" applyFont="1" applyFill="1" applyBorder="1" applyAlignment="1">
      <alignment horizontal="left" vertical="top" wrapText="1"/>
    </xf>
    <xf numFmtId="0" fontId="32" fillId="2" borderId="0" xfId="0" applyFont="1" applyFill="1" applyAlignment="1">
      <alignment horizontal="left" vertical="top" wrapText="1"/>
    </xf>
    <xf numFmtId="0" fontId="32" fillId="2" borderId="51" xfId="0" applyFont="1" applyFill="1" applyBorder="1" applyAlignment="1">
      <alignment horizontal="left" vertical="top" wrapText="1"/>
    </xf>
    <xf numFmtId="0" fontId="32" fillId="2" borderId="52" xfId="0" applyFont="1" applyFill="1" applyBorder="1" applyAlignment="1">
      <alignment horizontal="left" vertical="top" wrapText="1"/>
    </xf>
    <xf numFmtId="0" fontId="32" fillId="2" borderId="53" xfId="0" applyFont="1" applyFill="1" applyBorder="1" applyAlignment="1">
      <alignment horizontal="left" vertical="top" wrapText="1"/>
    </xf>
    <xf numFmtId="0" fontId="32" fillId="2" borderId="54" xfId="0" applyFont="1" applyFill="1" applyBorder="1" applyAlignment="1">
      <alignment horizontal="left" vertical="top" wrapText="1"/>
    </xf>
    <xf numFmtId="0" fontId="22" fillId="4" borderId="47" xfId="0" applyFont="1" applyFill="1" applyBorder="1" applyAlignment="1">
      <alignment horizontal="left" vertical="center" wrapText="1"/>
    </xf>
    <xf numFmtId="0" fontId="22" fillId="4" borderId="48" xfId="0" applyFont="1" applyFill="1" applyBorder="1" applyAlignment="1">
      <alignment horizontal="left" vertical="center" wrapText="1"/>
    </xf>
    <xf numFmtId="0" fontId="22" fillId="4" borderId="49" xfId="0" applyFont="1" applyFill="1" applyBorder="1" applyAlignment="1">
      <alignment horizontal="left" vertical="center" wrapText="1"/>
    </xf>
    <xf numFmtId="0" fontId="22" fillId="4" borderId="50" xfId="0" applyFont="1" applyFill="1" applyBorder="1" applyAlignment="1">
      <alignment horizontal="left" vertical="center" wrapText="1"/>
    </xf>
    <xf numFmtId="0" fontId="22" fillId="4" borderId="0" xfId="0" applyFont="1" applyFill="1" applyAlignment="1">
      <alignment horizontal="left" vertical="center" wrapText="1"/>
    </xf>
    <xf numFmtId="0" fontId="22" fillId="4" borderId="51" xfId="0" applyFont="1" applyFill="1" applyBorder="1" applyAlignment="1">
      <alignment horizontal="left" vertical="center" wrapText="1"/>
    </xf>
    <xf numFmtId="0" fontId="22" fillId="4" borderId="52" xfId="0" applyFont="1" applyFill="1" applyBorder="1" applyAlignment="1">
      <alignment horizontal="left" vertical="center" wrapText="1"/>
    </xf>
    <xf numFmtId="0" fontId="22" fillId="4" borderId="53" xfId="0" applyFont="1" applyFill="1" applyBorder="1" applyAlignment="1">
      <alignment horizontal="left" vertical="center" wrapText="1"/>
    </xf>
    <xf numFmtId="0" fontId="22" fillId="4" borderId="54" xfId="0" applyFont="1" applyFill="1" applyBorder="1" applyAlignment="1">
      <alignment horizontal="left" vertical="center" wrapText="1"/>
    </xf>
    <xf numFmtId="0" fontId="22" fillId="4" borderId="47"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50" xfId="0" applyFont="1" applyFill="1" applyBorder="1" applyAlignment="1">
      <alignment horizontal="center" vertical="center" wrapText="1"/>
    </xf>
    <xf numFmtId="0" fontId="22" fillId="4" borderId="0" xfId="0" applyFont="1" applyFill="1" applyAlignment="1">
      <alignment horizontal="center" vertical="center" wrapText="1"/>
    </xf>
    <xf numFmtId="0" fontId="22" fillId="4" borderId="51" xfId="0" applyFont="1" applyFill="1" applyBorder="1" applyAlignment="1">
      <alignment horizontal="center" vertical="center" wrapText="1"/>
    </xf>
    <xf numFmtId="0" fontId="22" fillId="4" borderId="52"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4" borderId="54" xfId="0" applyFont="1" applyFill="1" applyBorder="1" applyAlignment="1">
      <alignment horizontal="center" vertical="center" wrapText="1"/>
    </xf>
    <xf numFmtId="0" fontId="53" fillId="6" borderId="47" xfId="0" applyFont="1" applyFill="1" applyBorder="1" applyAlignment="1">
      <alignment horizontal="left" vertical="center" wrapText="1"/>
    </xf>
    <xf numFmtId="0" fontId="53" fillId="6" borderId="48" xfId="0" applyFont="1" applyFill="1" applyBorder="1" applyAlignment="1">
      <alignment horizontal="left" vertical="center" wrapText="1"/>
    </xf>
    <xf numFmtId="0" fontId="53" fillId="6" borderId="49" xfId="0" applyFont="1" applyFill="1" applyBorder="1" applyAlignment="1">
      <alignment horizontal="left" vertical="center" wrapText="1"/>
    </xf>
    <xf numFmtId="0" fontId="50" fillId="6" borderId="47" xfId="0" applyFont="1" applyFill="1" applyBorder="1" applyAlignment="1">
      <alignment horizontal="center"/>
    </xf>
    <xf numFmtId="0" fontId="50" fillId="6" borderId="48" xfId="0" applyFont="1" applyFill="1" applyBorder="1" applyAlignment="1">
      <alignment horizontal="center"/>
    </xf>
    <xf numFmtId="0" fontId="50" fillId="6" borderId="49" xfId="0" applyFont="1" applyFill="1" applyBorder="1" applyAlignment="1">
      <alignment horizontal="center"/>
    </xf>
    <xf numFmtId="0" fontId="0" fillId="2" borderId="117" xfId="0" applyFill="1" applyBorder="1" applyAlignment="1" applyProtection="1">
      <alignment horizontal="left" vertical="top" wrapText="1"/>
      <protection locked="0"/>
    </xf>
    <xf numFmtId="0" fontId="31" fillId="2" borderId="47" xfId="0" applyFont="1" applyFill="1" applyBorder="1" applyAlignment="1">
      <alignment horizontal="left" vertical="center" wrapText="1"/>
    </xf>
    <xf numFmtId="0" fontId="31" fillId="2" borderId="48" xfId="0" applyFont="1" applyFill="1" applyBorder="1" applyAlignment="1">
      <alignment horizontal="left" vertical="center" wrapText="1"/>
    </xf>
    <xf numFmtId="0" fontId="31" fillId="2" borderId="49" xfId="0" applyFont="1" applyFill="1" applyBorder="1" applyAlignment="1">
      <alignment horizontal="left" vertical="center" wrapText="1"/>
    </xf>
    <xf numFmtId="0" fontId="31" fillId="2" borderId="50"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51" xfId="0" applyFont="1" applyFill="1" applyBorder="1" applyAlignment="1">
      <alignment horizontal="left" vertical="center" wrapText="1"/>
    </xf>
    <xf numFmtId="0" fontId="52" fillId="0" borderId="47" xfId="0" applyFont="1" applyBorder="1" applyAlignment="1" applyProtection="1">
      <alignment horizontal="left" vertical="top" wrapText="1"/>
      <protection locked="0"/>
    </xf>
    <xf numFmtId="0" fontId="52" fillId="0" borderId="48" xfId="0" applyFont="1" applyBorder="1" applyAlignment="1" applyProtection="1">
      <alignment horizontal="left" vertical="top" wrapText="1"/>
      <protection locked="0"/>
    </xf>
    <xf numFmtId="0" fontId="52" fillId="0" borderId="49" xfId="0" applyFont="1" applyBorder="1" applyAlignment="1" applyProtection="1">
      <alignment horizontal="left" vertical="top" wrapText="1"/>
      <protection locked="0"/>
    </xf>
    <xf numFmtId="0" fontId="52" fillId="0" borderId="50" xfId="0" applyFont="1" applyBorder="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52" fillId="0" borderId="51" xfId="0" applyFont="1" applyBorder="1" applyAlignment="1" applyProtection="1">
      <alignment horizontal="left" vertical="top" wrapText="1"/>
      <protection locked="0"/>
    </xf>
    <xf numFmtId="0" fontId="52" fillId="0" borderId="52" xfId="0" applyFont="1" applyBorder="1" applyAlignment="1" applyProtection="1">
      <alignment horizontal="left" vertical="top" wrapText="1"/>
      <protection locked="0"/>
    </xf>
    <xf numFmtId="0" fontId="52" fillId="0" borderId="53" xfId="0" applyFont="1" applyBorder="1" applyAlignment="1" applyProtection="1">
      <alignment horizontal="left" vertical="top" wrapText="1"/>
      <protection locked="0"/>
    </xf>
    <xf numFmtId="0" fontId="52" fillId="0" borderId="54" xfId="0" applyFont="1" applyBorder="1" applyAlignment="1" applyProtection="1">
      <alignment horizontal="left" vertical="top" wrapText="1"/>
      <protection locked="0"/>
    </xf>
    <xf numFmtId="0" fontId="50" fillId="0" borderId="47" xfId="0" applyFont="1" applyBorder="1" applyAlignment="1">
      <alignment horizontal="left" vertical="top" wrapText="1"/>
    </xf>
    <xf numFmtId="0" fontId="50" fillId="0" borderId="48" xfId="0" applyFont="1" applyBorder="1" applyAlignment="1">
      <alignment horizontal="left" vertical="top"/>
    </xf>
    <xf numFmtId="0" fontId="50" fillId="0" borderId="49" xfId="0" applyFont="1" applyBorder="1" applyAlignment="1">
      <alignment horizontal="left" vertical="top"/>
    </xf>
    <xf numFmtId="0" fontId="50" fillId="0" borderId="50" xfId="0" applyFont="1" applyBorder="1" applyAlignment="1">
      <alignment horizontal="left" vertical="top"/>
    </xf>
    <xf numFmtId="0" fontId="50" fillId="0" borderId="0" xfId="0" applyFont="1" applyAlignment="1">
      <alignment horizontal="left" vertical="top"/>
    </xf>
    <xf numFmtId="0" fontId="50" fillId="0" borderId="51" xfId="0" applyFont="1" applyBorder="1" applyAlignment="1">
      <alignment horizontal="left" vertical="top"/>
    </xf>
    <xf numFmtId="0" fontId="50" fillId="0" borderId="52" xfId="0" applyFont="1" applyBorder="1" applyAlignment="1">
      <alignment horizontal="left" vertical="top"/>
    </xf>
    <xf numFmtId="0" fontId="50" fillId="0" borderId="53" xfId="0" applyFont="1" applyBorder="1" applyAlignment="1">
      <alignment horizontal="left" vertical="top"/>
    </xf>
    <xf numFmtId="0" fontId="50" fillId="0" borderId="54" xfId="0" applyFont="1" applyBorder="1" applyAlignment="1">
      <alignment horizontal="left" vertical="top"/>
    </xf>
    <xf numFmtId="0" fontId="53" fillId="6" borderId="74" xfId="0" applyFont="1" applyFill="1" applyBorder="1" applyAlignment="1">
      <alignment horizontal="left" vertical="center" wrapText="1"/>
    </xf>
    <xf numFmtId="0" fontId="53" fillId="6" borderId="75" xfId="0" applyFont="1" applyFill="1" applyBorder="1" applyAlignment="1">
      <alignment horizontal="left" vertical="center" wrapText="1"/>
    </xf>
    <xf numFmtId="0" fontId="53" fillId="6" borderId="67" xfId="0" applyFont="1" applyFill="1" applyBorder="1" applyAlignment="1">
      <alignment horizontal="left" vertical="center" wrapText="1"/>
    </xf>
    <xf numFmtId="0" fontId="50" fillId="6" borderId="74" xfId="0" applyFont="1" applyFill="1" applyBorder="1" applyAlignment="1">
      <alignment horizontal="center"/>
    </xf>
    <xf numFmtId="0" fontId="50" fillId="6" borderId="75" xfId="0" applyFont="1" applyFill="1" applyBorder="1" applyAlignment="1">
      <alignment horizontal="center"/>
    </xf>
    <xf numFmtId="0" fontId="50" fillId="6" borderId="67" xfId="0" applyFont="1" applyFill="1" applyBorder="1" applyAlignment="1">
      <alignment horizontal="center"/>
    </xf>
    <xf numFmtId="0" fontId="52" fillId="0" borderId="47" xfId="0" quotePrefix="1" applyFont="1" applyBorder="1" applyAlignment="1" applyProtection="1">
      <alignment horizontal="left" vertical="top" wrapText="1"/>
      <protection locked="0"/>
    </xf>
    <xf numFmtId="0" fontId="51" fillId="5" borderId="47" xfId="0" applyFont="1" applyFill="1" applyBorder="1" applyAlignment="1">
      <alignment horizontal="left" vertical="center" wrapText="1"/>
    </xf>
    <xf numFmtId="0" fontId="51" fillId="5" borderId="48" xfId="0" applyFont="1" applyFill="1" applyBorder="1" applyAlignment="1">
      <alignment horizontal="left" vertical="center" wrapText="1"/>
    </xf>
    <xf numFmtId="0" fontId="51" fillId="5" borderId="49" xfId="0" applyFont="1" applyFill="1" applyBorder="1" applyAlignment="1">
      <alignment horizontal="left" vertical="center" wrapText="1"/>
    </xf>
    <xf numFmtId="0" fontId="51" fillId="5" borderId="50" xfId="0" applyFont="1" applyFill="1" applyBorder="1" applyAlignment="1">
      <alignment horizontal="left" vertical="center" wrapText="1"/>
    </xf>
    <xf numFmtId="0" fontId="51" fillId="5" borderId="0" xfId="0" applyFont="1" applyFill="1" applyAlignment="1">
      <alignment horizontal="left" vertical="center" wrapText="1"/>
    </xf>
    <xf numFmtId="0" fontId="51" fillId="5" borderId="51" xfId="0" applyFont="1" applyFill="1" applyBorder="1" applyAlignment="1">
      <alignment horizontal="left" vertical="center" wrapText="1"/>
    </xf>
    <xf numFmtId="0" fontId="0" fillId="5" borderId="47" xfId="0" applyFill="1" applyBorder="1" applyAlignment="1">
      <alignment horizontal="center"/>
    </xf>
    <xf numFmtId="0" fontId="0" fillId="5" borderId="48" xfId="0" applyFill="1" applyBorder="1" applyAlignment="1">
      <alignment horizontal="center"/>
    </xf>
    <xf numFmtId="0" fontId="0" fillId="5" borderId="49" xfId="0" applyFill="1" applyBorder="1" applyAlignment="1">
      <alignment horizontal="center"/>
    </xf>
    <xf numFmtId="0" fontId="0" fillId="5" borderId="50" xfId="0" applyFill="1" applyBorder="1" applyAlignment="1">
      <alignment horizontal="center"/>
    </xf>
    <xf numFmtId="0" fontId="0" fillId="5" borderId="0" xfId="0" applyFill="1" applyAlignment="1">
      <alignment horizontal="center"/>
    </xf>
    <xf numFmtId="0" fontId="0" fillId="5" borderId="51" xfId="0" applyFill="1" applyBorder="1" applyAlignment="1">
      <alignment horizontal="center"/>
    </xf>
    <xf numFmtId="0" fontId="53" fillId="6" borderId="52" xfId="0" applyFont="1" applyFill="1" applyBorder="1" applyAlignment="1">
      <alignment horizontal="left" vertical="center" wrapText="1"/>
    </xf>
    <xf numFmtId="0" fontId="53" fillId="6" borderId="53" xfId="0" applyFont="1" applyFill="1" applyBorder="1" applyAlignment="1">
      <alignment horizontal="left" vertical="center" wrapText="1"/>
    </xf>
    <xf numFmtId="0" fontId="53" fillId="6" borderId="54" xfId="0" applyFont="1" applyFill="1" applyBorder="1" applyAlignment="1">
      <alignment horizontal="left" vertical="center" wrapText="1"/>
    </xf>
    <xf numFmtId="0" fontId="50" fillId="6" borderId="52" xfId="0" applyFont="1" applyFill="1" applyBorder="1" applyAlignment="1">
      <alignment horizontal="center"/>
    </xf>
    <xf numFmtId="0" fontId="50" fillId="6" borderId="53" xfId="0" applyFont="1" applyFill="1" applyBorder="1" applyAlignment="1">
      <alignment horizontal="center"/>
    </xf>
    <xf numFmtId="0" fontId="50" fillId="6" borderId="54" xfId="0" applyFont="1" applyFill="1" applyBorder="1" applyAlignment="1">
      <alignment horizontal="center"/>
    </xf>
    <xf numFmtId="0" fontId="52" fillId="0" borderId="131" xfId="0" applyFont="1" applyBorder="1" applyAlignment="1" applyProtection="1">
      <alignment horizontal="left" vertical="top" wrapText="1"/>
      <protection locked="0"/>
    </xf>
    <xf numFmtId="0" fontId="52" fillId="0" borderId="132" xfId="0" applyFont="1" applyBorder="1" applyAlignment="1" applyProtection="1">
      <alignment horizontal="left" vertical="top" wrapText="1"/>
      <protection locked="0"/>
    </xf>
    <xf numFmtId="0" fontId="52" fillId="0" borderId="133" xfId="0" applyFont="1" applyBorder="1" applyAlignment="1" applyProtection="1">
      <alignment horizontal="left" vertical="top" wrapText="1"/>
      <protection locked="0"/>
    </xf>
    <xf numFmtId="0" fontId="52" fillId="0" borderId="136" xfId="0" applyFont="1" applyBorder="1" applyAlignment="1" applyProtection="1">
      <alignment horizontal="left" vertical="top" wrapText="1"/>
      <protection locked="0"/>
    </xf>
    <xf numFmtId="0" fontId="52" fillId="0" borderId="134" xfId="0" applyFont="1" applyBorder="1" applyAlignment="1" applyProtection="1">
      <alignment horizontal="left" vertical="top" wrapText="1"/>
      <protection locked="0"/>
    </xf>
    <xf numFmtId="0" fontId="52" fillId="0" borderId="137" xfId="0" applyFont="1" applyBorder="1" applyAlignment="1" applyProtection="1">
      <alignment horizontal="left" vertical="top" wrapText="1"/>
      <protection locked="0"/>
    </xf>
    <xf numFmtId="0" fontId="52" fillId="0" borderId="181" xfId="0" applyFont="1" applyBorder="1" applyAlignment="1" applyProtection="1">
      <alignment horizontal="left" vertical="top" wrapText="1"/>
      <protection locked="0"/>
    </xf>
    <xf numFmtId="0" fontId="52" fillId="0" borderId="182" xfId="0" applyFont="1" applyBorder="1" applyAlignment="1" applyProtection="1">
      <alignment horizontal="left" vertical="top" wrapText="1"/>
      <protection locked="0"/>
    </xf>
    <xf numFmtId="0" fontId="52" fillId="0" borderId="183" xfId="0" applyFont="1" applyBorder="1" applyAlignment="1" applyProtection="1">
      <alignment horizontal="left" vertical="top" wrapText="1"/>
      <protection locked="0"/>
    </xf>
    <xf numFmtId="0" fontId="52" fillId="0" borderId="138" xfId="0" applyFont="1" applyBorder="1" applyAlignment="1" applyProtection="1">
      <alignment horizontal="center" vertical="center" wrapText="1"/>
      <protection locked="0"/>
    </xf>
    <xf numFmtId="0" fontId="52" fillId="0" borderId="139" xfId="0" applyFont="1" applyBorder="1" applyAlignment="1" applyProtection="1">
      <alignment horizontal="center" vertical="center" wrapText="1"/>
      <protection locked="0"/>
    </xf>
    <xf numFmtId="0" fontId="52" fillId="0" borderId="140" xfId="0" applyFont="1" applyBorder="1" applyAlignment="1" applyProtection="1">
      <alignment horizontal="center" vertical="center" wrapText="1"/>
      <protection locked="0"/>
    </xf>
    <xf numFmtId="0" fontId="16" fillId="4" borderId="47" xfId="0" applyFont="1" applyFill="1" applyBorder="1" applyAlignment="1">
      <alignment horizontal="left" vertical="center" wrapText="1"/>
    </xf>
    <xf numFmtId="0" fontId="16" fillId="4" borderId="48" xfId="0" applyFont="1" applyFill="1" applyBorder="1" applyAlignment="1">
      <alignment horizontal="left" vertical="center" wrapText="1"/>
    </xf>
    <xf numFmtId="0" fontId="16" fillId="4" borderId="49" xfId="0" applyFont="1" applyFill="1" applyBorder="1" applyAlignment="1">
      <alignment horizontal="left" vertical="center" wrapText="1"/>
    </xf>
    <xf numFmtId="0" fontId="16" fillId="4" borderId="50" xfId="0" applyFont="1" applyFill="1" applyBorder="1" applyAlignment="1">
      <alignment horizontal="left" vertical="center" wrapText="1"/>
    </xf>
    <xf numFmtId="0" fontId="16" fillId="4" borderId="0" xfId="0" applyFont="1" applyFill="1" applyAlignment="1">
      <alignment horizontal="left" vertical="center" wrapText="1"/>
    </xf>
    <xf numFmtId="0" fontId="16" fillId="4" borderId="51" xfId="0" applyFont="1" applyFill="1" applyBorder="1" applyAlignment="1">
      <alignment horizontal="left" vertical="center" wrapText="1"/>
    </xf>
    <xf numFmtId="0" fontId="16" fillId="4" borderId="52" xfId="0" applyFont="1" applyFill="1" applyBorder="1" applyAlignment="1">
      <alignment horizontal="left" vertical="center" wrapText="1"/>
    </xf>
    <xf numFmtId="0" fontId="16" fillId="4" borderId="53" xfId="0" applyFont="1" applyFill="1" applyBorder="1" applyAlignment="1">
      <alignment horizontal="left" vertical="center" wrapText="1"/>
    </xf>
    <xf numFmtId="0" fontId="16" fillId="4" borderId="54" xfId="0" applyFont="1" applyFill="1" applyBorder="1" applyAlignment="1">
      <alignment horizontal="left" vertical="center" wrapText="1"/>
    </xf>
    <xf numFmtId="0" fontId="0" fillId="4" borderId="47" xfId="0" applyFill="1" applyBorder="1" applyAlignment="1">
      <alignment horizontal="center"/>
    </xf>
    <xf numFmtId="0" fontId="0" fillId="4" borderId="48" xfId="0" applyFill="1" applyBorder="1" applyAlignment="1">
      <alignment horizontal="center"/>
    </xf>
    <xf numFmtId="0" fontId="0" fillId="4" borderId="49" xfId="0" applyFill="1" applyBorder="1" applyAlignment="1">
      <alignment horizontal="center"/>
    </xf>
    <xf numFmtId="0" fontId="0" fillId="4" borderId="50" xfId="0" applyFill="1" applyBorder="1" applyAlignment="1">
      <alignment horizontal="center"/>
    </xf>
    <xf numFmtId="0" fontId="0" fillId="4" borderId="0" xfId="0" applyFill="1" applyAlignment="1">
      <alignment horizontal="center"/>
    </xf>
    <xf numFmtId="0" fontId="0" fillId="4" borderId="51" xfId="0" applyFill="1" applyBorder="1" applyAlignment="1">
      <alignment horizontal="center"/>
    </xf>
    <xf numFmtId="0" fontId="0" fillId="4" borderId="52" xfId="0" applyFill="1" applyBorder="1" applyAlignment="1">
      <alignment horizontal="center"/>
    </xf>
    <xf numFmtId="0" fontId="0" fillId="4" borderId="53" xfId="0" applyFill="1" applyBorder="1" applyAlignment="1">
      <alignment horizontal="center"/>
    </xf>
    <xf numFmtId="0" fontId="0" fillId="4" borderId="54" xfId="0" applyFill="1" applyBorder="1" applyAlignment="1">
      <alignment horizontal="center"/>
    </xf>
    <xf numFmtId="0" fontId="68" fillId="11" borderId="47" xfId="0" applyFont="1" applyFill="1" applyBorder="1" applyAlignment="1">
      <alignment horizontal="center" vertical="center" wrapText="1"/>
    </xf>
    <xf numFmtId="0" fontId="68" fillId="11" borderId="48" xfId="0" applyFont="1" applyFill="1" applyBorder="1" applyAlignment="1">
      <alignment horizontal="center" vertical="center" wrapText="1"/>
    </xf>
    <xf numFmtId="0" fontId="68" fillId="11" borderId="49" xfId="0" applyFont="1" applyFill="1" applyBorder="1" applyAlignment="1">
      <alignment horizontal="center" vertical="center" wrapText="1"/>
    </xf>
    <xf numFmtId="0" fontId="68" fillId="11" borderId="50" xfId="0" applyFont="1" applyFill="1" applyBorder="1" applyAlignment="1">
      <alignment horizontal="center" vertical="center" wrapText="1"/>
    </xf>
    <xf numFmtId="0" fontId="68" fillId="11" borderId="0" xfId="0" applyFont="1" applyFill="1" applyAlignment="1">
      <alignment horizontal="center" vertical="center" wrapText="1"/>
    </xf>
    <xf numFmtId="0" fontId="68" fillId="11" borderId="51" xfId="0" applyFont="1" applyFill="1" applyBorder="1" applyAlignment="1">
      <alignment horizontal="center" vertical="center" wrapText="1"/>
    </xf>
    <xf numFmtId="0" fontId="68" fillId="11" borderId="52" xfId="0" applyFont="1" applyFill="1" applyBorder="1" applyAlignment="1">
      <alignment horizontal="center" vertical="center" wrapText="1"/>
    </xf>
    <xf numFmtId="0" fontId="68" fillId="11" borderId="53" xfId="0" applyFont="1" applyFill="1" applyBorder="1" applyAlignment="1">
      <alignment horizontal="center" vertical="center" wrapText="1"/>
    </xf>
    <xf numFmtId="0" fontId="68" fillId="11" borderId="54" xfId="0" applyFont="1" applyFill="1" applyBorder="1" applyAlignment="1">
      <alignment horizontal="center" vertical="center" wrapText="1"/>
    </xf>
    <xf numFmtId="0" fontId="51" fillId="5" borderId="120" xfId="0" applyFont="1" applyFill="1" applyBorder="1" applyAlignment="1">
      <alignment horizontal="center" vertical="center" wrapText="1"/>
    </xf>
    <xf numFmtId="0" fontId="51" fillId="5" borderId="121" xfId="0" applyFont="1" applyFill="1" applyBorder="1" applyAlignment="1">
      <alignment horizontal="center" vertical="center" wrapText="1"/>
    </xf>
    <xf numFmtId="0" fontId="51" fillId="5" borderId="122" xfId="0" applyFont="1" applyFill="1" applyBorder="1" applyAlignment="1">
      <alignment horizontal="center" vertical="center" wrapText="1"/>
    </xf>
    <xf numFmtId="0" fontId="50" fillId="12" borderId="48" xfId="0" applyFont="1" applyFill="1" applyBorder="1" applyAlignment="1">
      <alignment horizontal="center" wrapText="1"/>
    </xf>
    <xf numFmtId="0" fontId="50" fillId="12" borderId="49" xfId="0" applyFont="1" applyFill="1" applyBorder="1" applyAlignment="1">
      <alignment horizontal="center" wrapText="1"/>
    </xf>
    <xf numFmtId="0" fontId="53" fillId="6" borderId="50" xfId="0" applyFont="1" applyFill="1" applyBorder="1" applyAlignment="1">
      <alignment horizontal="left" vertical="center" wrapText="1"/>
    </xf>
    <xf numFmtId="0" fontId="53" fillId="6" borderId="0" xfId="0" applyFont="1" applyFill="1" applyAlignment="1">
      <alignment horizontal="left" vertical="center" wrapText="1"/>
    </xf>
    <xf numFmtId="0" fontId="53" fillId="6" borderId="51" xfId="0" applyFont="1" applyFill="1" applyBorder="1" applyAlignment="1">
      <alignment horizontal="left" vertical="center" wrapText="1"/>
    </xf>
    <xf numFmtId="0" fontId="50" fillId="10" borderId="74" xfId="0" applyFont="1" applyFill="1" applyBorder="1" applyAlignment="1">
      <alignment horizontal="center" wrapText="1"/>
    </xf>
    <xf numFmtId="0" fontId="50" fillId="10" borderId="75" xfId="0" applyFont="1" applyFill="1" applyBorder="1" applyAlignment="1">
      <alignment horizontal="center" wrapText="1"/>
    </xf>
    <xf numFmtId="0" fontId="50" fillId="10" borderId="67" xfId="0" applyFont="1" applyFill="1" applyBorder="1" applyAlignment="1">
      <alignment horizontal="center" wrapText="1"/>
    </xf>
    <xf numFmtId="0" fontId="52" fillId="0" borderId="50" xfId="0" applyFont="1" applyBorder="1" applyAlignment="1">
      <alignment horizontal="left" vertical="top" wrapText="1"/>
    </xf>
    <xf numFmtId="0" fontId="52" fillId="0" borderId="0" xfId="0" applyFont="1" applyAlignment="1">
      <alignment horizontal="left" vertical="top" wrapText="1"/>
    </xf>
    <xf numFmtId="0" fontId="52" fillId="0" borderId="51" xfId="0" applyFont="1" applyBorder="1" applyAlignment="1">
      <alignment horizontal="left" vertical="top" wrapText="1"/>
    </xf>
    <xf numFmtId="0" fontId="50" fillId="0" borderId="48" xfId="0" applyFont="1" applyBorder="1" applyAlignment="1">
      <alignment horizontal="left" vertical="top" wrapText="1"/>
    </xf>
    <xf numFmtId="0" fontId="50" fillId="0" borderId="49" xfId="0" applyFont="1" applyBorder="1" applyAlignment="1">
      <alignment horizontal="left" vertical="top" wrapText="1"/>
    </xf>
    <xf numFmtId="0" fontId="50" fillId="0" borderId="50" xfId="0" applyFont="1" applyBorder="1" applyAlignment="1">
      <alignment horizontal="left" vertical="top" wrapText="1"/>
    </xf>
    <xf numFmtId="0" fontId="50" fillId="0" borderId="0" xfId="0" applyFont="1" applyAlignment="1">
      <alignment horizontal="left" vertical="top" wrapText="1"/>
    </xf>
    <xf numFmtId="0" fontId="50" fillId="0" borderId="51" xfId="0" applyFont="1" applyBorder="1" applyAlignment="1">
      <alignment horizontal="left" vertical="top" wrapText="1"/>
    </xf>
    <xf numFmtId="0" fontId="50" fillId="0" borderId="52" xfId="0" applyFont="1" applyBorder="1" applyAlignment="1">
      <alignment horizontal="left" vertical="top" wrapText="1"/>
    </xf>
    <xf numFmtId="0" fontId="50" fillId="0" borderId="53" xfId="0" applyFont="1" applyBorder="1" applyAlignment="1">
      <alignment horizontal="left" vertical="top" wrapText="1"/>
    </xf>
    <xf numFmtId="0" fontId="50" fillId="0" borderId="54" xfId="0" applyFont="1" applyBorder="1" applyAlignment="1">
      <alignment horizontal="left" vertical="top" wrapText="1"/>
    </xf>
    <xf numFmtId="0" fontId="69" fillId="0" borderId="47" xfId="0" applyFont="1" applyBorder="1" applyAlignment="1">
      <alignment horizontal="left" vertical="top" wrapText="1"/>
    </xf>
    <xf numFmtId="0" fontId="69" fillId="0" borderId="48" xfId="0" applyFont="1" applyBorder="1" applyAlignment="1">
      <alignment horizontal="left" vertical="top" wrapText="1"/>
    </xf>
    <xf numFmtId="0" fontId="69" fillId="0" borderId="49" xfId="0" applyFont="1" applyBorder="1" applyAlignment="1">
      <alignment horizontal="left" vertical="top" wrapText="1"/>
    </xf>
    <xf numFmtId="0" fontId="69" fillId="0" borderId="50" xfId="0" applyFont="1" applyBorder="1" applyAlignment="1">
      <alignment horizontal="left" vertical="top" wrapText="1"/>
    </xf>
    <xf numFmtId="0" fontId="69" fillId="0" borderId="0" xfId="0" applyFont="1" applyAlignment="1">
      <alignment horizontal="left" vertical="top" wrapText="1"/>
    </xf>
    <xf numFmtId="0" fontId="69" fillId="0" borderId="51" xfId="0" applyFont="1" applyBorder="1" applyAlignment="1">
      <alignment horizontal="left" vertical="top" wrapText="1"/>
    </xf>
    <xf numFmtId="0" fontId="69" fillId="0" borderId="52" xfId="0" applyFont="1" applyBorder="1" applyAlignment="1">
      <alignment horizontal="left" vertical="top" wrapText="1"/>
    </xf>
    <xf numFmtId="0" fontId="69" fillId="0" borderId="53" xfId="0" applyFont="1" applyBorder="1" applyAlignment="1">
      <alignment horizontal="left" vertical="top" wrapText="1"/>
    </xf>
    <xf numFmtId="0" fontId="69" fillId="0" borderId="54" xfId="0" applyFont="1" applyBorder="1" applyAlignment="1">
      <alignment horizontal="left" vertical="top" wrapText="1"/>
    </xf>
    <xf numFmtId="0" fontId="68" fillId="11" borderId="47" xfId="0" applyFont="1" applyFill="1" applyBorder="1" applyAlignment="1">
      <alignment horizontal="left" vertical="center" wrapText="1"/>
    </xf>
    <xf numFmtId="0" fontId="68" fillId="11" borderId="48" xfId="0" applyFont="1" applyFill="1" applyBorder="1" applyAlignment="1">
      <alignment horizontal="left" vertical="center" wrapText="1"/>
    </xf>
    <xf numFmtId="0" fontId="68" fillId="11" borderId="49" xfId="0" applyFont="1" applyFill="1" applyBorder="1" applyAlignment="1">
      <alignment horizontal="left" vertical="center" wrapText="1"/>
    </xf>
    <xf numFmtId="0" fontId="68" fillId="11" borderId="50" xfId="0" applyFont="1" applyFill="1" applyBorder="1" applyAlignment="1">
      <alignment horizontal="left" vertical="center" wrapText="1"/>
    </xf>
    <xf numFmtId="0" fontId="68" fillId="11" borderId="0" xfId="0" applyFont="1" applyFill="1" applyAlignment="1">
      <alignment horizontal="left" vertical="center" wrapText="1"/>
    </xf>
    <xf numFmtId="0" fontId="68" fillId="11" borderId="51" xfId="0" applyFont="1" applyFill="1" applyBorder="1" applyAlignment="1">
      <alignment horizontal="left" vertical="center" wrapText="1"/>
    </xf>
    <xf numFmtId="0" fontId="51" fillId="5" borderId="123" xfId="0" applyFont="1" applyFill="1" applyBorder="1" applyAlignment="1">
      <alignment horizontal="center" vertical="center" wrapText="1"/>
    </xf>
    <xf numFmtId="0" fontId="51" fillId="5" borderId="124" xfId="0" applyFont="1" applyFill="1" applyBorder="1" applyAlignment="1">
      <alignment horizontal="center" vertical="center" wrapText="1"/>
    </xf>
    <xf numFmtId="0" fontId="51" fillId="5" borderId="125" xfId="0" applyFont="1" applyFill="1" applyBorder="1" applyAlignment="1">
      <alignment horizontal="center" vertical="center" wrapText="1"/>
    </xf>
    <xf numFmtId="0" fontId="51" fillId="5" borderId="129" xfId="0" applyFont="1" applyFill="1" applyBorder="1" applyAlignment="1">
      <alignment horizontal="center" vertical="center" wrapText="1"/>
    </xf>
    <xf numFmtId="0" fontId="51" fillId="5" borderId="0" xfId="0" applyFont="1" applyFill="1" applyAlignment="1">
      <alignment horizontal="center" vertical="center" wrapText="1"/>
    </xf>
    <xf numFmtId="0" fontId="51" fillId="5" borderId="130" xfId="0" applyFont="1" applyFill="1" applyBorder="1" applyAlignment="1">
      <alignment horizontal="center" vertical="center" wrapText="1"/>
    </xf>
    <xf numFmtId="0" fontId="50" fillId="12" borderId="48" xfId="0" applyFont="1" applyFill="1" applyBorder="1" applyAlignment="1">
      <alignment horizontal="center" vertical="top" wrapText="1"/>
    </xf>
    <xf numFmtId="0" fontId="50" fillId="12" borderId="49" xfId="0" applyFont="1" applyFill="1" applyBorder="1" applyAlignment="1">
      <alignment horizontal="center" vertical="top" wrapText="1"/>
    </xf>
    <xf numFmtId="0" fontId="50" fillId="12" borderId="0" xfId="0" applyFont="1" applyFill="1" applyAlignment="1">
      <alignment horizontal="center" vertical="top" wrapText="1"/>
    </xf>
    <xf numFmtId="0" fontId="50" fillId="12" borderId="51" xfId="0" applyFont="1" applyFill="1" applyBorder="1" applyAlignment="1">
      <alignment horizontal="center" vertical="top" wrapText="1"/>
    </xf>
    <xf numFmtId="0" fontId="50" fillId="0" borderId="50" xfId="0" applyFont="1" applyBorder="1" applyAlignment="1">
      <alignment horizontal="center" vertical="top" wrapText="1"/>
    </xf>
    <xf numFmtId="0" fontId="50" fillId="0" borderId="0" xfId="0" applyFont="1" applyAlignment="1">
      <alignment horizontal="center" vertical="top" wrapText="1"/>
    </xf>
    <xf numFmtId="0" fontId="50" fillId="0" borderId="51" xfId="0" applyFont="1" applyBorder="1" applyAlignment="1">
      <alignment horizontal="center" vertical="top" wrapText="1"/>
    </xf>
    <xf numFmtId="0" fontId="50" fillId="0" borderId="52" xfId="0" applyFont="1" applyBorder="1" applyAlignment="1">
      <alignment horizontal="center" vertical="top" wrapText="1"/>
    </xf>
    <xf numFmtId="0" fontId="50" fillId="0" borderId="53" xfId="0" applyFont="1" applyBorder="1" applyAlignment="1">
      <alignment horizontal="center" vertical="top" wrapText="1"/>
    </xf>
    <xf numFmtId="0" fontId="50" fillId="0" borderId="54" xfId="0" applyFont="1" applyBorder="1" applyAlignment="1">
      <alignment horizontal="center" vertical="top" wrapText="1"/>
    </xf>
    <xf numFmtId="0" fontId="69" fillId="0" borderId="141" xfId="0" applyFont="1" applyBorder="1" applyAlignment="1">
      <alignment horizontal="left" vertical="top" wrapText="1"/>
    </xf>
    <xf numFmtId="0" fontId="69" fillId="0" borderId="124" xfId="0" applyFont="1" applyBorder="1" applyAlignment="1">
      <alignment horizontal="left" vertical="top" wrapText="1"/>
    </xf>
    <xf numFmtId="0" fontId="69" fillId="0" borderId="142" xfId="0" applyFont="1" applyBorder="1" applyAlignment="1">
      <alignment horizontal="left" vertical="top" wrapText="1"/>
    </xf>
    <xf numFmtId="0" fontId="69" fillId="0" borderId="143" xfId="0" applyFont="1" applyBorder="1" applyAlignment="1">
      <alignment horizontal="left" vertical="top" wrapText="1"/>
    </xf>
    <xf numFmtId="0" fontId="69" fillId="0" borderId="127" xfId="0" applyFont="1" applyBorder="1" applyAlignment="1">
      <alignment horizontal="left" vertical="top" wrapText="1"/>
    </xf>
    <xf numFmtId="0" fontId="69" fillId="0" borderId="144" xfId="0" applyFont="1" applyBorder="1" applyAlignment="1">
      <alignment horizontal="left" vertical="top" wrapText="1"/>
    </xf>
    <xf numFmtId="0" fontId="53" fillId="6" borderId="120" xfId="0" applyFont="1" applyFill="1" applyBorder="1" applyAlignment="1">
      <alignment horizontal="left" vertical="center" wrapText="1"/>
    </xf>
    <xf numFmtId="0" fontId="53" fillId="6" borderId="121" xfId="0" applyFont="1" applyFill="1" applyBorder="1" applyAlignment="1">
      <alignment horizontal="left" vertical="center" wrapText="1"/>
    </xf>
    <xf numFmtId="0" fontId="50" fillId="10" borderId="123" xfId="0" applyFont="1" applyFill="1" applyBorder="1" applyAlignment="1">
      <alignment horizontal="center" vertical="top" wrapText="1"/>
    </xf>
    <xf numFmtId="0" fontId="50" fillId="10" borderId="124" xfId="0" applyFont="1" applyFill="1" applyBorder="1" applyAlignment="1">
      <alignment horizontal="center" vertical="top" wrapText="1"/>
    </xf>
    <xf numFmtId="0" fontId="50" fillId="10" borderId="125" xfId="0" applyFont="1" applyFill="1" applyBorder="1" applyAlignment="1">
      <alignment horizontal="center" vertical="top" wrapText="1"/>
    </xf>
    <xf numFmtId="0" fontId="50" fillId="10" borderId="126" xfId="0" applyFont="1" applyFill="1" applyBorder="1" applyAlignment="1">
      <alignment horizontal="center" vertical="top" wrapText="1"/>
    </xf>
    <xf numFmtId="0" fontId="50" fillId="10" borderId="127" xfId="0" applyFont="1" applyFill="1" applyBorder="1" applyAlignment="1">
      <alignment horizontal="center" vertical="top" wrapText="1"/>
    </xf>
    <xf numFmtId="0" fontId="50" fillId="10" borderId="128" xfId="0" applyFont="1" applyFill="1" applyBorder="1" applyAlignment="1">
      <alignment horizontal="center" vertical="top" wrapText="1"/>
    </xf>
    <xf numFmtId="0" fontId="58" fillId="6" borderId="120" xfId="0" applyFont="1" applyFill="1" applyBorder="1" applyAlignment="1">
      <alignment horizontal="center" vertical="center" wrapText="1"/>
    </xf>
    <xf numFmtId="0" fontId="58" fillId="6" borderId="121" xfId="0" applyFont="1" applyFill="1" applyBorder="1" applyAlignment="1">
      <alignment horizontal="center" vertical="center" wrapText="1"/>
    </xf>
    <xf numFmtId="0" fontId="58" fillId="6" borderId="122" xfId="0" applyFont="1" applyFill="1" applyBorder="1" applyAlignment="1">
      <alignment horizontal="center" vertical="center" wrapText="1"/>
    </xf>
    <xf numFmtId="0" fontId="50" fillId="0" borderId="47" xfId="0" applyFont="1" applyBorder="1" applyAlignment="1">
      <alignment horizontal="center" wrapText="1"/>
    </xf>
    <xf numFmtId="0" fontId="50" fillId="0" borderId="48" xfId="0" applyFont="1" applyBorder="1" applyAlignment="1">
      <alignment horizontal="center" wrapText="1"/>
    </xf>
    <xf numFmtId="0" fontId="50" fillId="0" borderId="49" xfId="0" applyFont="1" applyBorder="1" applyAlignment="1">
      <alignment horizontal="center" wrapText="1"/>
    </xf>
    <xf numFmtId="0" fontId="50" fillId="0" borderId="50" xfId="0" applyFont="1" applyBorder="1" applyAlignment="1">
      <alignment horizontal="center" wrapText="1"/>
    </xf>
    <xf numFmtId="0" fontId="50" fillId="0" borderId="0" xfId="0" applyFont="1" applyAlignment="1">
      <alignment horizontal="center" wrapText="1"/>
    </xf>
    <xf numFmtId="0" fontId="50" fillId="0" borderId="51" xfId="0" applyFont="1" applyBorder="1" applyAlignment="1">
      <alignment horizontal="center" wrapText="1"/>
    </xf>
    <xf numFmtId="0" fontId="50" fillId="0" borderId="52" xfId="0" applyFont="1" applyBorder="1" applyAlignment="1">
      <alignment horizontal="center" wrapText="1"/>
    </xf>
    <xf numFmtId="0" fontId="50" fillId="0" borderId="53" xfId="0" applyFont="1" applyBorder="1" applyAlignment="1">
      <alignment horizontal="center" wrapText="1"/>
    </xf>
    <xf numFmtId="0" fontId="50" fillId="0" borderId="54" xfId="0" applyFont="1" applyBorder="1" applyAlignment="1">
      <alignment horizontal="center" wrapText="1"/>
    </xf>
    <xf numFmtId="0" fontId="50" fillId="12" borderId="0" xfId="0" applyFont="1" applyFill="1" applyAlignment="1">
      <alignment horizontal="center" wrapText="1"/>
    </xf>
    <xf numFmtId="0" fontId="50" fillId="12" borderId="51" xfId="0" applyFont="1" applyFill="1" applyBorder="1" applyAlignment="1">
      <alignment horizontal="center" wrapText="1"/>
    </xf>
    <xf numFmtId="0" fontId="53" fillId="6" borderId="122" xfId="0" applyFont="1" applyFill="1" applyBorder="1" applyAlignment="1">
      <alignment horizontal="left" vertical="center" wrapText="1"/>
    </xf>
    <xf numFmtId="0" fontId="53" fillId="6" borderId="120" xfId="0" applyFont="1" applyFill="1" applyBorder="1" applyAlignment="1">
      <alignment horizontal="center" vertical="center" wrapText="1"/>
    </xf>
    <xf numFmtId="0" fontId="53" fillId="6" borderId="121" xfId="0" applyFont="1" applyFill="1" applyBorder="1" applyAlignment="1">
      <alignment horizontal="center" vertical="center" wrapText="1"/>
    </xf>
    <xf numFmtId="0" fontId="53" fillId="6" borderId="122" xfId="0" applyFont="1" applyFill="1" applyBorder="1" applyAlignment="1">
      <alignment horizontal="center" vertical="center" wrapText="1"/>
    </xf>
    <xf numFmtId="0" fontId="50" fillId="10" borderId="75" xfId="0" applyFont="1" applyFill="1" applyBorder="1" applyAlignment="1">
      <alignment horizontal="center" vertical="top" wrapText="1"/>
    </xf>
    <xf numFmtId="0" fontId="50" fillId="10" borderId="67" xfId="0" applyFont="1" applyFill="1" applyBorder="1" applyAlignment="1">
      <alignment horizontal="center" vertical="top" wrapText="1"/>
    </xf>
    <xf numFmtId="6" fontId="52" fillId="0" borderId="50" xfId="0" applyNumberFormat="1" applyFont="1" applyBorder="1" applyAlignment="1">
      <alignment horizontal="left" vertical="top" wrapText="1"/>
    </xf>
    <xf numFmtId="0" fontId="53" fillId="10" borderId="120" xfId="0" applyFont="1" applyFill="1" applyBorder="1" applyAlignment="1">
      <alignment horizontal="left" vertical="center" wrapText="1"/>
    </xf>
    <xf numFmtId="0" fontId="53" fillId="10" borderId="121" xfId="0" applyFont="1" applyFill="1" applyBorder="1" applyAlignment="1">
      <alignment horizontal="left" vertical="center" wrapText="1"/>
    </xf>
    <xf numFmtId="0" fontId="53" fillId="10" borderId="122" xfId="0" applyFont="1" applyFill="1" applyBorder="1" applyAlignment="1">
      <alignment horizontal="left" vertical="center" wrapText="1"/>
    </xf>
    <xf numFmtId="6" fontId="52" fillId="0" borderId="123" xfId="0" applyNumberFormat="1" applyFont="1" applyBorder="1" applyAlignment="1">
      <alignment horizontal="left" vertical="top" wrapText="1"/>
    </xf>
    <xf numFmtId="0" fontId="52" fillId="0" borderId="124" xfId="0" applyFont="1" applyBorder="1" applyAlignment="1">
      <alignment horizontal="left" vertical="top" wrapText="1"/>
    </xf>
    <xf numFmtId="0" fontId="52" fillId="0" borderId="125" xfId="0" applyFont="1" applyBorder="1" applyAlignment="1">
      <alignment horizontal="left" vertical="top" wrapText="1"/>
    </xf>
    <xf numFmtId="0" fontId="52" fillId="0" borderId="129" xfId="0" applyFont="1" applyBorder="1" applyAlignment="1">
      <alignment horizontal="left" vertical="top" wrapText="1"/>
    </xf>
    <xf numFmtId="0" fontId="52" fillId="0" borderId="130" xfId="0" applyFont="1" applyBorder="1" applyAlignment="1">
      <alignment horizontal="left" vertical="top" wrapText="1"/>
    </xf>
    <xf numFmtId="0" fontId="52" fillId="0" borderId="126" xfId="0" applyFont="1" applyBorder="1" applyAlignment="1">
      <alignment horizontal="left" vertical="top" wrapText="1"/>
    </xf>
    <xf numFmtId="0" fontId="52" fillId="0" borderId="127" xfId="0" applyFont="1" applyBorder="1" applyAlignment="1">
      <alignment horizontal="left" vertical="top" wrapText="1"/>
    </xf>
    <xf numFmtId="0" fontId="52" fillId="0" borderId="128" xfId="0" applyFont="1" applyBorder="1" applyAlignment="1">
      <alignment horizontal="left" vertical="top" wrapText="1"/>
    </xf>
    <xf numFmtId="0" fontId="53" fillId="6" borderId="0" xfId="0" applyFont="1" applyFill="1" applyAlignment="1">
      <alignment horizontal="center" vertical="center" wrapText="1"/>
    </xf>
    <xf numFmtId="0" fontId="53" fillId="6" borderId="51" xfId="0" applyFont="1" applyFill="1" applyBorder="1" applyAlignment="1">
      <alignment horizontal="center" vertical="center" wrapText="1"/>
    </xf>
    <xf numFmtId="0" fontId="52" fillId="0" borderId="123" xfId="0" applyFont="1" applyBorder="1" applyAlignment="1">
      <alignment horizontal="left" vertical="top" wrapText="1"/>
    </xf>
    <xf numFmtId="0" fontId="50" fillId="0" borderId="48" xfId="0" applyFont="1" applyBorder="1" applyAlignment="1">
      <alignment horizontal="center" vertical="top" wrapText="1"/>
    </xf>
    <xf numFmtId="0" fontId="50" fillId="0" borderId="49" xfId="0" applyFont="1" applyBorder="1" applyAlignment="1">
      <alignment horizontal="center" vertical="top" wrapText="1"/>
    </xf>
    <xf numFmtId="0" fontId="22" fillId="4" borderId="123" xfId="0" applyFont="1" applyFill="1" applyBorder="1" applyAlignment="1">
      <alignment horizontal="left" vertical="center" wrapText="1"/>
    </xf>
    <xf numFmtId="0" fontId="22" fillId="4" borderId="124" xfId="0" applyFont="1" applyFill="1" applyBorder="1" applyAlignment="1">
      <alignment horizontal="left" vertical="center" wrapText="1"/>
    </xf>
    <xf numFmtId="0" fontId="22" fillId="4" borderId="125" xfId="0" applyFont="1" applyFill="1" applyBorder="1" applyAlignment="1">
      <alignment horizontal="left" vertical="center" wrapText="1"/>
    </xf>
    <xf numFmtId="0" fontId="22" fillId="4" borderId="129" xfId="0" applyFont="1" applyFill="1" applyBorder="1" applyAlignment="1">
      <alignment horizontal="left" vertical="center" wrapText="1"/>
    </xf>
    <xf numFmtId="0" fontId="22" fillId="4" borderId="130" xfId="0" applyFont="1" applyFill="1" applyBorder="1" applyAlignment="1">
      <alignment horizontal="left" vertical="center" wrapText="1"/>
    </xf>
    <xf numFmtId="0" fontId="22" fillId="4" borderId="126" xfId="0" applyFont="1" applyFill="1" applyBorder="1" applyAlignment="1">
      <alignment horizontal="left" vertical="center" wrapText="1"/>
    </xf>
    <xf numFmtId="0" fontId="22" fillId="4" borderId="127" xfId="0" applyFont="1" applyFill="1" applyBorder="1" applyAlignment="1">
      <alignment horizontal="left" vertical="center" wrapText="1"/>
    </xf>
    <xf numFmtId="0" fontId="22" fillId="4" borderId="128" xfId="0" applyFont="1" applyFill="1" applyBorder="1" applyAlignment="1">
      <alignment horizontal="left" vertical="center" wrapText="1"/>
    </xf>
    <xf numFmtId="0" fontId="53" fillId="6" borderId="123" xfId="0" applyFont="1" applyFill="1" applyBorder="1" applyAlignment="1">
      <alignment horizontal="left" vertical="center" wrapText="1"/>
    </xf>
    <xf numFmtId="0" fontId="53" fillId="6" borderId="124" xfId="0" applyFont="1" applyFill="1" applyBorder="1" applyAlignment="1">
      <alignment horizontal="left" vertical="center" wrapText="1"/>
    </xf>
    <xf numFmtId="0" fontId="53" fillId="6" borderId="125" xfId="0" applyFont="1" applyFill="1" applyBorder="1" applyAlignment="1">
      <alignment horizontal="left" vertical="center" wrapText="1"/>
    </xf>
    <xf numFmtId="0" fontId="53" fillId="6" borderId="126" xfId="0" applyFont="1" applyFill="1" applyBorder="1" applyAlignment="1">
      <alignment horizontal="left" vertical="center" wrapText="1"/>
    </xf>
    <xf numFmtId="0" fontId="53" fillId="6" borderId="127" xfId="0" applyFont="1" applyFill="1" applyBorder="1" applyAlignment="1">
      <alignment horizontal="left" vertical="center" wrapText="1"/>
    </xf>
    <xf numFmtId="0" fontId="53" fillId="6" borderId="128" xfId="0" applyFont="1" applyFill="1" applyBorder="1" applyAlignment="1">
      <alignment horizontal="left" vertical="center" wrapText="1"/>
    </xf>
    <xf numFmtId="0" fontId="50" fillId="10" borderId="48" xfId="0" applyFont="1" applyFill="1" applyBorder="1" applyAlignment="1">
      <alignment horizontal="center" vertical="top" wrapText="1"/>
    </xf>
    <xf numFmtId="0" fontId="50" fillId="10" borderId="49" xfId="0" applyFont="1" applyFill="1" applyBorder="1" applyAlignment="1">
      <alignment horizontal="center" vertical="top" wrapText="1"/>
    </xf>
    <xf numFmtId="0" fontId="50" fillId="10" borderId="0" xfId="0" applyFont="1" applyFill="1" applyAlignment="1">
      <alignment horizontal="center" vertical="top" wrapText="1"/>
    </xf>
    <xf numFmtId="0" fontId="50" fillId="10" borderId="51" xfId="0" applyFont="1" applyFill="1" applyBorder="1" applyAlignment="1">
      <alignment horizontal="center" vertical="top" wrapText="1"/>
    </xf>
    <xf numFmtId="0" fontId="22" fillId="4" borderId="20" xfId="0" applyFont="1" applyFill="1" applyBorder="1" applyAlignment="1">
      <alignment horizontal="left" vertical="center" wrapText="1"/>
    </xf>
    <xf numFmtId="0" fontId="69" fillId="0" borderId="123" xfId="0" applyFont="1" applyBorder="1" applyAlignment="1">
      <alignment horizontal="left" vertical="top" wrapText="1"/>
    </xf>
    <xf numFmtId="0" fontId="69" fillId="0" borderId="129" xfId="0" applyFont="1" applyBorder="1" applyAlignment="1">
      <alignment horizontal="left" vertical="top" wrapText="1"/>
    </xf>
    <xf numFmtId="0" fontId="69" fillId="0" borderId="126" xfId="0" applyFont="1" applyBorder="1" applyAlignment="1">
      <alignment horizontal="left" vertical="top" wrapText="1"/>
    </xf>
    <xf numFmtId="0" fontId="50" fillId="0" borderId="123" xfId="0" applyFont="1" applyBorder="1" applyAlignment="1">
      <alignment horizontal="center" vertical="top" wrapText="1"/>
    </xf>
    <xf numFmtId="0" fontId="50" fillId="0" borderId="124" xfId="0" applyFont="1" applyBorder="1" applyAlignment="1">
      <alignment horizontal="center" vertical="top" wrapText="1"/>
    </xf>
    <xf numFmtId="0" fontId="50" fillId="0" borderId="125" xfId="0" applyFont="1" applyBorder="1" applyAlignment="1">
      <alignment horizontal="center" vertical="top" wrapText="1"/>
    </xf>
    <xf numFmtId="0" fontId="50" fillId="0" borderId="129" xfId="0" applyFont="1" applyBorder="1" applyAlignment="1">
      <alignment horizontal="center" vertical="top" wrapText="1"/>
    </xf>
    <xf numFmtId="0" fontId="50" fillId="0" borderId="130" xfId="0" applyFont="1" applyBorder="1" applyAlignment="1">
      <alignment horizontal="center" vertical="top" wrapText="1"/>
    </xf>
    <xf numFmtId="0" fontId="50" fillId="0" borderId="126" xfId="0" applyFont="1" applyBorder="1" applyAlignment="1">
      <alignment horizontal="center" vertical="top" wrapText="1"/>
    </xf>
    <xf numFmtId="0" fontId="50" fillId="0" borderId="127" xfId="0" applyFont="1" applyBorder="1" applyAlignment="1">
      <alignment horizontal="center" vertical="top" wrapText="1"/>
    </xf>
    <xf numFmtId="0" fontId="50" fillId="0" borderId="128" xfId="0" applyFont="1" applyBorder="1" applyAlignment="1">
      <alignment horizontal="center" vertical="top" wrapText="1"/>
    </xf>
    <xf numFmtId="0" fontId="61" fillId="0" borderId="20" xfId="0" applyFont="1" applyBorder="1" applyAlignment="1">
      <alignment horizontal="left" vertical="center" wrapText="1"/>
    </xf>
    <xf numFmtId="0" fontId="61" fillId="0" borderId="0" xfId="0" applyFont="1" applyAlignment="1">
      <alignment horizontal="left" vertical="center" wrapText="1"/>
    </xf>
    <xf numFmtId="0" fontId="61" fillId="0" borderId="21" xfId="0" applyFont="1" applyBorder="1" applyAlignment="1">
      <alignment horizontal="left" vertical="center" wrapText="1"/>
    </xf>
    <xf numFmtId="0" fontId="52" fillId="0" borderId="20" xfId="0" applyFont="1" applyBorder="1" applyAlignment="1">
      <alignment horizontal="center" vertical="center" wrapText="1"/>
    </xf>
    <xf numFmtId="0" fontId="52" fillId="0" borderId="0" xfId="0" applyFont="1" applyAlignment="1">
      <alignment horizontal="center" vertical="center" wrapText="1"/>
    </xf>
    <xf numFmtId="0" fontId="52" fillId="0" borderId="21" xfId="0" applyFont="1" applyBorder="1" applyAlignment="1">
      <alignment horizontal="center" vertical="center" wrapText="1"/>
    </xf>
    <xf numFmtId="0" fontId="52" fillId="0" borderId="20" xfId="0" applyFont="1" applyBorder="1" applyAlignment="1">
      <alignment horizontal="left" vertical="top" wrapText="1"/>
    </xf>
    <xf numFmtId="0" fontId="53" fillId="6" borderId="123" xfId="0" applyFont="1" applyFill="1" applyBorder="1" applyAlignment="1">
      <alignment horizontal="center" vertical="center" wrapText="1"/>
    </xf>
    <xf numFmtId="0" fontId="53" fillId="6" borderId="124" xfId="0" applyFont="1" applyFill="1" applyBorder="1" applyAlignment="1">
      <alignment horizontal="center" vertical="center" wrapText="1"/>
    </xf>
    <xf numFmtId="0" fontId="53" fillId="6" borderId="125" xfId="0" applyFont="1" applyFill="1" applyBorder="1" applyAlignment="1">
      <alignment horizontal="center" vertical="center" wrapText="1"/>
    </xf>
    <xf numFmtId="0" fontId="53" fillId="6" borderId="126" xfId="0" applyFont="1" applyFill="1" applyBorder="1" applyAlignment="1">
      <alignment horizontal="center" vertical="center" wrapText="1"/>
    </xf>
    <xf numFmtId="0" fontId="53" fillId="6" borderId="127" xfId="0" applyFont="1" applyFill="1" applyBorder="1" applyAlignment="1">
      <alignment horizontal="center" vertical="center" wrapText="1"/>
    </xf>
    <xf numFmtId="0" fontId="53" fillId="6" borderId="128" xfId="0" applyFont="1" applyFill="1" applyBorder="1" applyAlignment="1">
      <alignment horizontal="center" vertical="center" wrapText="1"/>
    </xf>
    <xf numFmtId="0" fontId="58" fillId="6" borderId="126" xfId="0" applyFont="1" applyFill="1" applyBorder="1" applyAlignment="1">
      <alignment horizontal="center" vertical="center" wrapText="1"/>
    </xf>
    <xf numFmtId="0" fontId="58" fillId="6" borderId="127" xfId="0" applyFont="1" applyFill="1" applyBorder="1" applyAlignment="1">
      <alignment horizontal="center" vertical="center" wrapText="1"/>
    </xf>
    <xf numFmtId="0" fontId="58" fillId="6" borderId="128" xfId="0" applyFont="1" applyFill="1" applyBorder="1" applyAlignment="1">
      <alignment horizontal="center" vertical="center" wrapText="1"/>
    </xf>
    <xf numFmtId="0" fontId="52" fillId="0" borderId="21" xfId="0" applyFont="1" applyBorder="1" applyAlignment="1">
      <alignment horizontal="left" vertical="top" wrapText="1"/>
    </xf>
    <xf numFmtId="0" fontId="52" fillId="0" borderId="20" xfId="0" applyFont="1" applyBorder="1" applyAlignment="1">
      <alignment horizontal="center" vertical="top" wrapText="1"/>
    </xf>
    <xf numFmtId="0" fontId="52" fillId="0" borderId="0" xfId="0" applyFont="1" applyAlignment="1">
      <alignment horizontal="center" vertical="top" wrapText="1"/>
    </xf>
    <xf numFmtId="0" fontId="52" fillId="0" borderId="21" xfId="0" applyFont="1" applyBorder="1" applyAlignment="1">
      <alignment horizontal="center" vertical="top" wrapText="1"/>
    </xf>
    <xf numFmtId="0" fontId="52" fillId="0" borderId="22" xfId="0" applyFont="1" applyBorder="1" applyAlignment="1">
      <alignment horizontal="center" vertical="top" wrapText="1"/>
    </xf>
    <xf numFmtId="0" fontId="52" fillId="0" borderId="23" xfId="0" applyFont="1" applyBorder="1" applyAlignment="1">
      <alignment horizontal="center" vertical="top" wrapText="1"/>
    </xf>
    <xf numFmtId="0" fontId="52" fillId="0" borderId="24" xfId="0" applyFont="1" applyBorder="1" applyAlignment="1">
      <alignment horizontal="center" vertical="top" wrapText="1"/>
    </xf>
    <xf numFmtId="0" fontId="52" fillId="0" borderId="145" xfId="0" applyFont="1" applyBorder="1" applyAlignment="1">
      <alignment horizontal="left" vertical="top" wrapText="1"/>
    </xf>
    <xf numFmtId="0" fontId="52" fillId="0" borderId="146" xfId="0" applyFont="1" applyBorder="1" applyAlignment="1">
      <alignment horizontal="left" vertical="top" wrapText="1"/>
    </xf>
    <xf numFmtId="0" fontId="52" fillId="0" borderId="22" xfId="0" applyFont="1" applyBorder="1" applyAlignment="1">
      <alignment horizontal="left" vertical="top" wrapText="1"/>
    </xf>
    <xf numFmtId="0" fontId="52" fillId="0" borderId="23" xfId="0" applyFont="1" applyBorder="1" applyAlignment="1">
      <alignment horizontal="left" vertical="top" wrapText="1"/>
    </xf>
    <xf numFmtId="0" fontId="52" fillId="0" borderId="24" xfId="0" applyFont="1" applyBorder="1" applyAlignment="1">
      <alignment horizontal="left" vertical="top" wrapText="1"/>
    </xf>
    <xf numFmtId="0" fontId="52" fillId="0" borderId="20" xfId="0" applyFont="1" applyBorder="1" applyAlignment="1">
      <alignment horizontal="left" vertical="center" wrapText="1"/>
    </xf>
    <xf numFmtId="0" fontId="52" fillId="0" borderId="0" xfId="0" applyFont="1" applyAlignment="1">
      <alignment horizontal="left" vertical="center" wrapText="1"/>
    </xf>
    <xf numFmtId="0" fontId="52" fillId="0" borderId="21" xfId="0" applyFont="1" applyBorder="1" applyAlignment="1">
      <alignment horizontal="left" vertical="center" wrapText="1"/>
    </xf>
    <xf numFmtId="0" fontId="53" fillId="6" borderId="20" xfId="0" applyFont="1" applyFill="1" applyBorder="1" applyAlignment="1">
      <alignment horizontal="center" vertical="center" wrapText="1"/>
    </xf>
    <xf numFmtId="0" fontId="69" fillId="0" borderId="123" xfId="0" applyFont="1" applyBorder="1" applyAlignment="1">
      <alignment horizontal="center" vertical="center"/>
    </xf>
    <xf numFmtId="0" fontId="69" fillId="0" borderId="124" xfId="0" applyFont="1" applyBorder="1" applyAlignment="1">
      <alignment horizontal="center" vertical="center"/>
    </xf>
    <xf numFmtId="0" fontId="69" fillId="0" borderId="125" xfId="0" applyFont="1" applyBorder="1" applyAlignment="1">
      <alignment horizontal="center" vertical="center"/>
    </xf>
    <xf numFmtId="0" fontId="69" fillId="0" borderId="129" xfId="0" applyFont="1" applyBorder="1" applyAlignment="1">
      <alignment horizontal="center" vertical="center"/>
    </xf>
    <xf numFmtId="0" fontId="69" fillId="0" borderId="0" xfId="0" applyFont="1" applyAlignment="1">
      <alignment horizontal="center" vertical="center"/>
    </xf>
    <xf numFmtId="0" fontId="69" fillId="0" borderId="130" xfId="0" applyFont="1" applyBorder="1" applyAlignment="1">
      <alignment horizontal="center" vertical="center"/>
    </xf>
    <xf numFmtId="0" fontId="53" fillId="6" borderId="129" xfId="0" applyFont="1" applyFill="1" applyBorder="1" applyAlignment="1">
      <alignment horizontal="center" vertical="center" wrapText="1"/>
    </xf>
    <xf numFmtId="0" fontId="53" fillId="6" borderId="130" xfId="0" applyFont="1" applyFill="1" applyBorder="1" applyAlignment="1">
      <alignment horizontal="center" vertical="center" wrapText="1"/>
    </xf>
    <xf numFmtId="0" fontId="52" fillId="0" borderId="123" xfId="0" applyFont="1" applyBorder="1" applyAlignment="1">
      <alignment horizontal="center" vertical="center" wrapText="1"/>
    </xf>
    <xf numFmtId="0" fontId="52" fillId="0" borderId="125" xfId="0" applyFont="1" applyBorder="1" applyAlignment="1">
      <alignment horizontal="center" vertical="center" wrapText="1"/>
    </xf>
    <xf numFmtId="0" fontId="52" fillId="0" borderId="129" xfId="0" applyFont="1" applyBorder="1" applyAlignment="1">
      <alignment horizontal="center" vertical="center" wrapText="1"/>
    </xf>
    <xf numFmtId="0" fontId="52" fillId="0" borderId="130" xfId="0" applyFont="1" applyBorder="1" applyAlignment="1">
      <alignment horizontal="center" vertical="center" wrapText="1"/>
    </xf>
    <xf numFmtId="0" fontId="53" fillId="3" borderId="120" xfId="0" applyFont="1" applyFill="1" applyBorder="1" applyAlignment="1">
      <alignment horizontal="center" vertical="center" wrapText="1"/>
    </xf>
    <xf numFmtId="0" fontId="53" fillId="3" borderId="121" xfId="0" applyFont="1" applyFill="1" applyBorder="1" applyAlignment="1">
      <alignment horizontal="center" vertical="center" wrapText="1"/>
    </xf>
    <xf numFmtId="0" fontId="53" fillId="3" borderId="122" xfId="0" applyFont="1" applyFill="1" applyBorder="1" applyAlignment="1">
      <alignment horizontal="center" vertical="center" wrapText="1"/>
    </xf>
    <xf numFmtId="0" fontId="61" fillId="0" borderId="129" xfId="0" applyFont="1" applyBorder="1" applyAlignment="1">
      <alignment horizontal="left" vertical="center" wrapText="1"/>
    </xf>
    <xf numFmtId="0" fontId="61" fillId="0" borderId="130" xfId="0" applyFont="1" applyBorder="1" applyAlignment="1">
      <alignment horizontal="left" vertical="center" wrapText="1"/>
    </xf>
    <xf numFmtId="0" fontId="0" fillId="6" borderId="47" xfId="0" applyFill="1" applyBorder="1" applyAlignment="1">
      <alignment horizontal="center"/>
    </xf>
    <xf numFmtId="0" fontId="0" fillId="6" borderId="48" xfId="0" applyFill="1" applyBorder="1" applyAlignment="1">
      <alignment horizontal="center"/>
    </xf>
    <xf numFmtId="0" fontId="0" fillId="6" borderId="49" xfId="0" applyFill="1" applyBorder="1" applyAlignment="1">
      <alignment horizontal="center"/>
    </xf>
    <xf numFmtId="0" fontId="0" fillId="6" borderId="50" xfId="0" applyFill="1" applyBorder="1" applyAlignment="1">
      <alignment horizontal="center"/>
    </xf>
    <xf numFmtId="0" fontId="0" fillId="6" borderId="0" xfId="0" applyFill="1" applyAlignment="1">
      <alignment horizontal="center"/>
    </xf>
    <xf numFmtId="0" fontId="0" fillId="6" borderId="51" xfId="0" applyFill="1" applyBorder="1" applyAlignment="1">
      <alignment horizontal="center"/>
    </xf>
    <xf numFmtId="0" fontId="0" fillId="6" borderId="52" xfId="0" applyFill="1" applyBorder="1" applyAlignment="1">
      <alignment horizontal="center"/>
    </xf>
    <xf numFmtId="0" fontId="0" fillId="6" borderId="53" xfId="0" applyFill="1" applyBorder="1" applyAlignment="1">
      <alignment horizontal="center"/>
    </xf>
    <xf numFmtId="0" fontId="0" fillId="6" borderId="54" xfId="0" applyFill="1" applyBorder="1" applyAlignment="1">
      <alignment horizontal="center"/>
    </xf>
    <xf numFmtId="0" fontId="61" fillId="6" borderId="50" xfId="0" applyFont="1" applyFill="1" applyBorder="1" applyAlignment="1">
      <alignment horizontal="left" vertical="center" wrapText="1"/>
    </xf>
    <xf numFmtId="0" fontId="61" fillId="6" borderId="0" xfId="0" applyFont="1" applyFill="1" applyAlignment="1">
      <alignment horizontal="left" vertical="center" wrapText="1"/>
    </xf>
    <xf numFmtId="0" fontId="61" fillId="6" borderId="51" xfId="0" applyFont="1" applyFill="1" applyBorder="1" applyAlignment="1">
      <alignment horizontal="left" vertical="center" wrapText="1"/>
    </xf>
    <xf numFmtId="0" fontId="61" fillId="6" borderId="52" xfId="0" applyFont="1" applyFill="1" applyBorder="1" applyAlignment="1">
      <alignment horizontal="left" vertical="center" wrapText="1"/>
    </xf>
    <xf numFmtId="0" fontId="61" fillId="6" borderId="53" xfId="0" applyFont="1" applyFill="1" applyBorder="1" applyAlignment="1">
      <alignment horizontal="left" vertical="center" wrapText="1"/>
    </xf>
    <xf numFmtId="0" fontId="61" fillId="6" borderId="54" xfId="0" applyFont="1" applyFill="1" applyBorder="1" applyAlignment="1">
      <alignment horizontal="left" vertical="center" wrapText="1"/>
    </xf>
    <xf numFmtId="0" fontId="34" fillId="2" borderId="0" xfId="0" applyFont="1" applyFill="1" applyAlignment="1">
      <alignment horizontal="left" vertical="top" wrapText="1"/>
    </xf>
    <xf numFmtId="0" fontId="38" fillId="2" borderId="47" xfId="0" applyFont="1" applyFill="1" applyBorder="1" applyAlignment="1">
      <alignment horizontal="left" vertical="top" wrapText="1"/>
    </xf>
    <xf numFmtId="0" fontId="38" fillId="2" borderId="48" xfId="0" applyFont="1" applyFill="1" applyBorder="1" applyAlignment="1">
      <alignment horizontal="left" vertical="top" wrapText="1"/>
    </xf>
    <xf numFmtId="0" fontId="38" fillId="2" borderId="49" xfId="0" applyFont="1" applyFill="1" applyBorder="1" applyAlignment="1">
      <alignment horizontal="left" vertical="top" wrapText="1"/>
    </xf>
    <xf numFmtId="0" fontId="38" fillId="2" borderId="50" xfId="0" applyFont="1" applyFill="1" applyBorder="1" applyAlignment="1">
      <alignment horizontal="left" vertical="top" wrapText="1"/>
    </xf>
    <xf numFmtId="0" fontId="38" fillId="2" borderId="0" xfId="0" applyFont="1" applyFill="1" applyAlignment="1">
      <alignment horizontal="left" vertical="top" wrapText="1"/>
    </xf>
    <xf numFmtId="0" fontId="38" fillId="2" borderId="51" xfId="0" applyFont="1" applyFill="1" applyBorder="1" applyAlignment="1">
      <alignment horizontal="left" vertical="top" wrapText="1"/>
    </xf>
    <xf numFmtId="0" fontId="38" fillId="2" borderId="52" xfId="0" applyFont="1" applyFill="1" applyBorder="1" applyAlignment="1">
      <alignment horizontal="left" vertical="top" wrapText="1"/>
    </xf>
    <xf numFmtId="0" fontId="38" fillId="2" borderId="53" xfId="0" applyFont="1" applyFill="1" applyBorder="1" applyAlignment="1">
      <alignment horizontal="left" vertical="top" wrapText="1"/>
    </xf>
    <xf numFmtId="0" fontId="38" fillId="2" borderId="54" xfId="0" applyFont="1" applyFill="1" applyBorder="1" applyAlignment="1">
      <alignment horizontal="left" vertical="top" wrapText="1"/>
    </xf>
    <xf numFmtId="0" fontId="64" fillId="4" borderId="112" xfId="0" applyFont="1" applyFill="1" applyBorder="1" applyAlignment="1">
      <alignment horizontal="center" vertical="center" wrapText="1"/>
    </xf>
    <xf numFmtId="0" fontId="64" fillId="4" borderId="116" xfId="0" applyFont="1" applyFill="1" applyBorder="1" applyAlignment="1">
      <alignment horizontal="center" vertical="center" wrapText="1"/>
    </xf>
    <xf numFmtId="165" fontId="38" fillId="2" borderId="110" xfId="0" applyNumberFormat="1" applyFont="1" applyFill="1" applyBorder="1" applyAlignment="1">
      <alignment horizontal="center" vertical="top" wrapText="1"/>
    </xf>
    <xf numFmtId="165" fontId="38" fillId="2" borderId="111" xfId="0" applyNumberFormat="1" applyFont="1" applyFill="1" applyBorder="1" applyAlignment="1">
      <alignment horizontal="center" vertical="top" wrapText="1"/>
    </xf>
    <xf numFmtId="0" fontId="65" fillId="4" borderId="47" xfId="0" applyFont="1" applyFill="1" applyBorder="1" applyAlignment="1">
      <alignment horizontal="center" vertical="center" wrapText="1"/>
    </xf>
    <xf numFmtId="0" fontId="65" fillId="4" borderId="48" xfId="0" applyFont="1" applyFill="1" applyBorder="1" applyAlignment="1">
      <alignment horizontal="center" vertical="center" wrapText="1"/>
    </xf>
    <xf numFmtId="14" fontId="38" fillId="2" borderId="110" xfId="0" applyNumberFormat="1" applyFont="1" applyFill="1" applyBorder="1" applyAlignment="1">
      <alignment horizontal="center" vertical="top" wrapText="1"/>
    </xf>
    <xf numFmtId="14" fontId="38" fillId="2" borderId="111" xfId="0" applyNumberFormat="1" applyFont="1" applyFill="1" applyBorder="1" applyAlignment="1">
      <alignment horizontal="center" vertical="top" wrapText="1"/>
    </xf>
    <xf numFmtId="0" fontId="64" fillId="4" borderId="114" xfId="0" applyFont="1" applyFill="1" applyBorder="1" applyAlignment="1">
      <alignment horizontal="center" vertical="center" wrapText="1"/>
    </xf>
    <xf numFmtId="0" fontId="64" fillId="4" borderId="115" xfId="0" applyFont="1" applyFill="1" applyBorder="1" applyAlignment="1">
      <alignment horizontal="center" vertical="center" wrapText="1"/>
    </xf>
    <xf numFmtId="0" fontId="38" fillId="2" borderId="110" xfId="0" applyFont="1" applyFill="1" applyBorder="1" applyAlignment="1">
      <alignment horizontal="center" vertical="top" wrapText="1"/>
    </xf>
    <xf numFmtId="0" fontId="38" fillId="2" borderId="111" xfId="0" applyFont="1" applyFill="1" applyBorder="1" applyAlignment="1">
      <alignment horizontal="center" vertical="top" wrapText="1"/>
    </xf>
    <xf numFmtId="0" fontId="64" fillId="4" borderId="113" xfId="0" applyFont="1" applyFill="1" applyBorder="1" applyAlignment="1">
      <alignment horizontal="center" vertical="center" wrapText="1"/>
    </xf>
    <xf numFmtId="0" fontId="7" fillId="0" borderId="0" xfId="8" applyFont="1" applyBorder="1">
      <alignment horizontal="left" indent="5"/>
    </xf>
    <xf numFmtId="0" fontId="22" fillId="4" borderId="47" xfId="0" applyFont="1" applyFill="1" applyBorder="1" applyAlignment="1">
      <alignment horizontal="right" vertical="center" wrapText="1"/>
    </xf>
    <xf numFmtId="0" fontId="22" fillId="4" borderId="48" xfId="0" applyFont="1" applyFill="1" applyBorder="1" applyAlignment="1">
      <alignment horizontal="right" vertical="center" wrapText="1"/>
    </xf>
    <xf numFmtId="0" fontId="22" fillId="4" borderId="49" xfId="0" applyFont="1" applyFill="1" applyBorder="1" applyAlignment="1">
      <alignment horizontal="right" vertical="center" wrapText="1"/>
    </xf>
    <xf numFmtId="0" fontId="56" fillId="0" borderId="50" xfId="8" applyFont="1" applyBorder="1">
      <alignment horizontal="left" indent="5"/>
    </xf>
    <xf numFmtId="0" fontId="56" fillId="0" borderId="0" xfId="8" applyFont="1" applyBorder="1">
      <alignment horizontal="left" indent="5"/>
    </xf>
    <xf numFmtId="0" fontId="56" fillId="0" borderId="52" xfId="8" applyFont="1" applyBorder="1">
      <alignment horizontal="left" indent="5"/>
    </xf>
    <xf numFmtId="0" fontId="56" fillId="0" borderId="53" xfId="8" applyFont="1" applyBorder="1">
      <alignment horizontal="left" indent="5"/>
    </xf>
    <xf numFmtId="0" fontId="80" fillId="0" borderId="47" xfId="0" applyFont="1" applyBorder="1" applyAlignment="1">
      <alignment horizontal="left" vertical="top" wrapText="1"/>
    </xf>
    <xf numFmtId="0" fontId="80" fillId="0" borderId="48" xfId="0" applyFont="1" applyBorder="1" applyAlignment="1">
      <alignment horizontal="left" vertical="top"/>
    </xf>
    <xf numFmtId="0" fontId="80" fillId="0" borderId="49" xfId="0" applyFont="1" applyBorder="1" applyAlignment="1">
      <alignment horizontal="left" vertical="top"/>
    </xf>
    <xf numFmtId="0" fontId="80" fillId="0" borderId="50" xfId="0" applyFont="1" applyBorder="1" applyAlignment="1">
      <alignment horizontal="left" vertical="top"/>
    </xf>
    <xf numFmtId="0" fontId="80" fillId="0" borderId="0" xfId="0" applyFont="1" applyAlignment="1">
      <alignment horizontal="left" vertical="top"/>
    </xf>
    <xf numFmtId="0" fontId="80" fillId="0" borderId="51" xfId="0" applyFont="1" applyBorder="1" applyAlignment="1">
      <alignment horizontal="left" vertical="top"/>
    </xf>
    <xf numFmtId="0" fontId="80" fillId="0" borderId="52" xfId="0" applyFont="1" applyBorder="1" applyAlignment="1">
      <alignment horizontal="left" vertical="top"/>
    </xf>
    <xf numFmtId="0" fontId="80" fillId="0" borderId="53" xfId="0" applyFont="1" applyBorder="1" applyAlignment="1">
      <alignment horizontal="left" vertical="top"/>
    </xf>
    <xf numFmtId="0" fontId="80" fillId="0" borderId="54" xfId="0" applyFont="1" applyBorder="1" applyAlignment="1">
      <alignment horizontal="left" vertical="top"/>
    </xf>
    <xf numFmtId="0" fontId="53" fillId="2" borderId="47" xfId="0" applyFont="1" applyFill="1" applyBorder="1" applyAlignment="1">
      <alignment horizontal="left" vertical="center" wrapText="1"/>
    </xf>
    <xf numFmtId="0" fontId="53" fillId="2" borderId="48" xfId="0" applyFont="1" applyFill="1" applyBorder="1" applyAlignment="1">
      <alignment horizontal="left" vertical="center" wrapText="1"/>
    </xf>
    <xf numFmtId="0" fontId="53" fillId="2" borderId="49" xfId="0" applyFont="1" applyFill="1" applyBorder="1" applyAlignment="1">
      <alignment horizontal="left" vertical="center" wrapText="1"/>
    </xf>
    <xf numFmtId="0" fontId="0" fillId="2" borderId="47" xfId="0" applyFill="1" applyBorder="1" applyAlignment="1">
      <alignment horizontal="center"/>
    </xf>
    <xf numFmtId="0" fontId="0" fillId="2" borderId="48" xfId="0" applyFill="1" applyBorder="1" applyAlignment="1">
      <alignment horizontal="center"/>
    </xf>
    <xf numFmtId="0" fontId="0" fillId="2" borderId="49" xfId="0" applyFill="1" applyBorder="1" applyAlignment="1">
      <alignment horizontal="center"/>
    </xf>
    <xf numFmtId="0" fontId="0" fillId="2" borderId="50" xfId="0" applyFill="1" applyBorder="1" applyAlignment="1">
      <alignment horizontal="center"/>
    </xf>
    <xf numFmtId="0" fontId="0" fillId="2" borderId="0" xfId="0" applyFill="1" applyAlignment="1">
      <alignment horizontal="center"/>
    </xf>
    <xf numFmtId="0" fontId="0" fillId="2" borderId="51" xfId="0" applyFill="1" applyBorder="1" applyAlignment="1">
      <alignment horizontal="center"/>
    </xf>
    <xf numFmtId="0" fontId="0" fillId="2" borderId="52" xfId="0" applyFill="1" applyBorder="1" applyAlignment="1">
      <alignment horizontal="center"/>
    </xf>
    <xf numFmtId="0" fontId="0" fillId="2" borderId="53" xfId="0" applyFill="1" applyBorder="1" applyAlignment="1">
      <alignment horizontal="center"/>
    </xf>
    <xf numFmtId="0" fontId="0" fillId="2" borderId="54" xfId="0" applyFill="1" applyBorder="1" applyAlignment="1">
      <alignment horizontal="center"/>
    </xf>
    <xf numFmtId="0" fontId="53" fillId="2" borderId="50" xfId="0" applyFont="1" applyFill="1" applyBorder="1" applyAlignment="1">
      <alignment horizontal="left" vertical="center" wrapText="1"/>
    </xf>
    <xf numFmtId="0" fontId="53" fillId="2" borderId="0" xfId="0" applyFont="1" applyFill="1" applyAlignment="1">
      <alignment horizontal="left" vertical="center" wrapText="1"/>
    </xf>
    <xf numFmtId="0" fontId="53" fillId="2" borderId="51" xfId="0" applyFont="1" applyFill="1" applyBorder="1" applyAlignment="1">
      <alignment horizontal="left" vertical="center" wrapText="1"/>
    </xf>
    <xf numFmtId="0" fontId="61" fillId="2" borderId="50" xfId="0" applyFont="1" applyFill="1" applyBorder="1" applyAlignment="1">
      <alignment horizontal="left" vertical="center" wrapText="1"/>
    </xf>
    <xf numFmtId="0" fontId="61" fillId="2" borderId="0" xfId="0" applyFont="1" applyFill="1" applyAlignment="1">
      <alignment horizontal="left" vertical="center" wrapText="1"/>
    </xf>
    <xf numFmtId="0" fontId="61" fillId="2" borderId="51" xfId="0" applyFont="1" applyFill="1" applyBorder="1" applyAlignment="1">
      <alignment horizontal="left" vertical="center" wrapText="1"/>
    </xf>
    <xf numFmtId="0" fontId="61" fillId="2" borderId="52" xfId="0" applyFont="1" applyFill="1" applyBorder="1" applyAlignment="1">
      <alignment horizontal="left" vertical="center" wrapText="1"/>
    </xf>
    <xf numFmtId="0" fontId="61" fillId="2" borderId="53" xfId="0" applyFont="1" applyFill="1" applyBorder="1" applyAlignment="1">
      <alignment horizontal="left" vertical="center" wrapText="1"/>
    </xf>
    <xf numFmtId="0" fontId="61" fillId="2" borderId="54" xfId="0" applyFont="1" applyFill="1" applyBorder="1" applyAlignment="1">
      <alignment horizontal="left" vertical="center" wrapText="1"/>
    </xf>
    <xf numFmtId="0" fontId="13" fillId="0" borderId="13" xfId="0" applyFont="1" applyBorder="1" applyAlignment="1" applyProtection="1">
      <alignment horizontal="left" vertical="top"/>
      <protection locked="0"/>
    </xf>
    <xf numFmtId="0" fontId="13" fillId="0" borderId="7" xfId="0" applyFont="1" applyBorder="1" applyAlignment="1" applyProtection="1">
      <alignment horizontal="left" vertical="top"/>
      <protection locked="0"/>
    </xf>
    <xf numFmtId="0" fontId="13" fillId="0" borderId="14" xfId="0" applyFont="1" applyBorder="1" applyAlignment="1" applyProtection="1">
      <alignment horizontal="left" vertical="top"/>
      <protection locked="0"/>
    </xf>
    <xf numFmtId="0" fontId="13" fillId="0" borderId="53" xfId="0" applyFont="1" applyBorder="1" applyAlignment="1" applyProtection="1">
      <alignment horizontal="left" vertical="top"/>
      <protection locked="0"/>
    </xf>
    <xf numFmtId="0" fontId="13" fillId="0" borderId="73" xfId="0" applyFont="1" applyBorder="1" applyAlignment="1" applyProtection="1">
      <alignment horizontal="left" vertical="top"/>
      <protection locked="0"/>
    </xf>
    <xf numFmtId="0" fontId="30" fillId="4" borderId="74" xfId="0" applyFont="1" applyFill="1" applyBorder="1" applyAlignment="1">
      <alignment horizontal="right" vertical="center"/>
    </xf>
    <xf numFmtId="0" fontId="30" fillId="4" borderId="75" xfId="0" applyFont="1" applyFill="1" applyBorder="1" applyAlignment="1">
      <alignment horizontal="right" vertical="center"/>
    </xf>
    <xf numFmtId="0" fontId="30" fillId="4" borderId="76" xfId="0" applyFont="1" applyFill="1" applyBorder="1" applyAlignment="1">
      <alignment horizontal="right" vertical="center"/>
    </xf>
    <xf numFmtId="0" fontId="16" fillId="4" borderId="47" xfId="0" applyFont="1" applyFill="1" applyBorder="1" applyAlignment="1">
      <alignment horizontal="left" vertical="top"/>
    </xf>
    <xf numFmtId="0" fontId="16" fillId="4" borderId="48" xfId="0" applyFont="1" applyFill="1" applyBorder="1" applyAlignment="1">
      <alignment horizontal="left" vertical="top"/>
    </xf>
    <xf numFmtId="0" fontId="16" fillId="4" borderId="49" xfId="0" applyFont="1" applyFill="1" applyBorder="1" applyAlignment="1">
      <alignment horizontal="left" vertical="top"/>
    </xf>
    <xf numFmtId="0" fontId="77" fillId="0" borderId="74" xfId="0" applyFont="1" applyBorder="1" applyAlignment="1">
      <alignment horizontal="left" vertical="top"/>
    </xf>
    <xf numFmtId="0" fontId="77" fillId="0" borderId="75" xfId="0" applyFont="1" applyBorder="1" applyAlignment="1">
      <alignment horizontal="left" vertical="top"/>
    </xf>
    <xf numFmtId="0" fontId="77" fillId="0" borderId="67" xfId="0" applyFont="1" applyBorder="1" applyAlignment="1">
      <alignment horizontal="left" vertical="top"/>
    </xf>
    <xf numFmtId="0" fontId="13" fillId="2" borderId="52" xfId="0" applyFont="1" applyFill="1" applyBorder="1" applyAlignment="1" applyProtection="1">
      <alignment horizontal="left" vertical="top" wrapText="1"/>
      <protection locked="0"/>
    </xf>
    <xf numFmtId="0" fontId="13" fillId="2" borderId="53" xfId="0" applyFont="1" applyFill="1" applyBorder="1" applyAlignment="1" applyProtection="1">
      <alignment horizontal="left" vertical="top" wrapText="1"/>
      <protection locked="0"/>
    </xf>
    <xf numFmtId="0" fontId="13" fillId="2" borderId="54" xfId="0" applyFont="1" applyFill="1" applyBorder="1" applyAlignment="1" applyProtection="1">
      <alignment horizontal="left" vertical="top" wrapText="1"/>
      <protection locked="0"/>
    </xf>
    <xf numFmtId="0" fontId="22" fillId="2" borderId="47" xfId="0" applyFont="1" applyFill="1" applyBorder="1" applyAlignment="1">
      <alignment horizontal="left" vertical="center" wrapText="1"/>
    </xf>
    <xf numFmtId="0" fontId="22" fillId="2" borderId="48" xfId="0" applyFont="1" applyFill="1" applyBorder="1" applyAlignment="1">
      <alignment horizontal="left" vertical="center" wrapText="1"/>
    </xf>
    <xf numFmtId="0" fontId="22" fillId="2" borderId="49" xfId="0" applyFont="1" applyFill="1" applyBorder="1" applyAlignment="1">
      <alignment horizontal="left" vertical="center" wrapText="1"/>
    </xf>
    <xf numFmtId="0" fontId="22" fillId="2" borderId="50"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51" xfId="0" applyFont="1" applyFill="1" applyBorder="1" applyAlignment="1">
      <alignment horizontal="left" vertical="center" wrapText="1"/>
    </xf>
    <xf numFmtId="0" fontId="22" fillId="2" borderId="52" xfId="0" applyFont="1" applyFill="1" applyBorder="1" applyAlignment="1">
      <alignment horizontal="left" vertical="center" wrapText="1"/>
    </xf>
    <xf numFmtId="0" fontId="22" fillId="2" borderId="53" xfId="0" applyFont="1" applyFill="1" applyBorder="1" applyAlignment="1">
      <alignment horizontal="left" vertical="center" wrapText="1"/>
    </xf>
    <xf numFmtId="0" fontId="22" fillId="2" borderId="54" xfId="0" applyFont="1" applyFill="1" applyBorder="1" applyAlignment="1">
      <alignment horizontal="left" vertical="center" wrapText="1"/>
    </xf>
    <xf numFmtId="0" fontId="13" fillId="0" borderId="12" xfId="0" applyFont="1" applyBorder="1" applyAlignment="1" applyProtection="1">
      <alignment horizontal="left" vertical="top"/>
      <protection locked="0"/>
    </xf>
    <xf numFmtId="0" fontId="13" fillId="0" borderId="11" xfId="0" applyFont="1" applyBorder="1" applyAlignment="1" applyProtection="1">
      <alignment horizontal="left" vertical="top"/>
      <protection locked="0"/>
    </xf>
    <xf numFmtId="0" fontId="13" fillId="0" borderId="16" xfId="0" applyFont="1" applyBorder="1" applyAlignment="1" applyProtection="1">
      <alignment horizontal="left" vertical="top"/>
      <protection locked="0"/>
    </xf>
    <xf numFmtId="0" fontId="13" fillId="0" borderId="17" xfId="0" applyFont="1" applyBorder="1" applyAlignment="1" applyProtection="1">
      <alignment horizontal="left" vertical="top"/>
      <protection locked="0"/>
    </xf>
    <xf numFmtId="0" fontId="13" fillId="0" borderId="0" xfId="0" applyFont="1" applyAlignment="1" applyProtection="1">
      <alignment horizontal="left" vertical="top"/>
      <protection locked="0"/>
    </xf>
    <xf numFmtId="0" fontId="13" fillId="0" borderId="9" xfId="0" applyFont="1" applyBorder="1" applyAlignment="1" applyProtection="1">
      <alignment horizontal="left" vertical="top"/>
      <protection locked="0"/>
    </xf>
    <xf numFmtId="0" fontId="13" fillId="0" borderId="157" xfId="0" applyFont="1" applyBorder="1" applyAlignment="1" applyProtection="1">
      <alignment horizontal="left" vertical="top"/>
      <protection locked="0"/>
    </xf>
    <xf numFmtId="0" fontId="13" fillId="0" borderId="158" xfId="0" applyFont="1" applyBorder="1" applyAlignment="1" applyProtection="1">
      <alignment horizontal="left" vertical="top"/>
      <protection locked="0"/>
    </xf>
    <xf numFmtId="0" fontId="13" fillId="0" borderId="160" xfId="0" applyFont="1" applyBorder="1" applyAlignment="1" applyProtection="1">
      <alignment horizontal="left" vertical="top"/>
      <protection locked="0"/>
    </xf>
    <xf numFmtId="0" fontId="13" fillId="0" borderId="161" xfId="0" applyFont="1" applyBorder="1" applyAlignment="1" applyProtection="1">
      <alignment horizontal="left" vertical="top"/>
      <protection locked="0"/>
    </xf>
    <xf numFmtId="0" fontId="13" fillId="0" borderId="162" xfId="0" applyFont="1" applyBorder="1" applyAlignment="1" applyProtection="1">
      <alignment horizontal="left" vertical="top"/>
      <protection locked="0"/>
    </xf>
    <xf numFmtId="0" fontId="13" fillId="0" borderId="163" xfId="0" applyFont="1" applyBorder="1" applyAlignment="1" applyProtection="1">
      <alignment horizontal="left" vertical="top"/>
      <protection locked="0"/>
    </xf>
    <xf numFmtId="0" fontId="30" fillId="4" borderId="65" xfId="0" applyFont="1" applyFill="1" applyBorder="1" applyAlignment="1">
      <alignment horizontal="right" vertical="center"/>
    </xf>
    <xf numFmtId="0" fontId="30" fillId="4" borderId="165" xfId="0" applyFont="1" applyFill="1" applyBorder="1" applyAlignment="1">
      <alignment horizontal="right" vertical="center"/>
    </xf>
    <xf numFmtId="0" fontId="30" fillId="4" borderId="66" xfId="0" applyFont="1" applyFill="1" applyBorder="1" applyAlignment="1">
      <alignment horizontal="right" vertical="center"/>
    </xf>
    <xf numFmtId="0" fontId="14" fillId="4" borderId="168" xfId="0" applyFont="1" applyFill="1" applyBorder="1" applyAlignment="1">
      <alignment horizontal="center" vertical="center" wrapText="1"/>
    </xf>
    <xf numFmtId="0" fontId="14" fillId="4" borderId="169" xfId="0" applyFont="1" applyFill="1" applyBorder="1" applyAlignment="1">
      <alignment horizontal="center" vertical="center" wrapText="1"/>
    </xf>
    <xf numFmtId="0" fontId="13" fillId="0" borderId="172" xfId="0" applyFont="1" applyBorder="1" applyAlignment="1" applyProtection="1">
      <alignment horizontal="left" vertical="top"/>
      <protection locked="0"/>
    </xf>
    <xf numFmtId="0" fontId="13" fillId="0" borderId="173" xfId="0" applyFont="1" applyBorder="1" applyAlignment="1" applyProtection="1">
      <alignment horizontal="left" vertical="top"/>
      <protection locked="0"/>
    </xf>
    <xf numFmtId="0" fontId="75" fillId="2" borderId="47" xfId="0" applyFont="1" applyFill="1" applyBorder="1" applyAlignment="1">
      <alignment horizontal="left" vertical="top" wrapText="1"/>
    </xf>
    <xf numFmtId="0" fontId="75" fillId="2" borderId="48" xfId="0" applyFont="1" applyFill="1" applyBorder="1" applyAlignment="1">
      <alignment horizontal="left" vertical="top" wrapText="1"/>
    </xf>
    <xf numFmtId="0" fontId="75" fillId="2" borderId="49" xfId="0" applyFont="1" applyFill="1" applyBorder="1" applyAlignment="1">
      <alignment horizontal="left" vertical="top" wrapText="1"/>
    </xf>
    <xf numFmtId="0" fontId="75" fillId="2" borderId="50" xfId="0" applyFont="1" applyFill="1" applyBorder="1" applyAlignment="1">
      <alignment horizontal="left" vertical="top" wrapText="1"/>
    </xf>
    <xf numFmtId="0" fontId="75" fillId="2" borderId="0" xfId="0" applyFont="1" applyFill="1" applyAlignment="1">
      <alignment horizontal="left" vertical="top" wrapText="1"/>
    </xf>
    <xf numFmtId="0" fontId="75" fillId="2" borderId="51" xfId="0" applyFont="1" applyFill="1" applyBorder="1" applyAlignment="1">
      <alignment horizontal="left" vertical="top" wrapText="1"/>
    </xf>
    <xf numFmtId="0" fontId="75" fillId="2" borderId="52" xfId="0" applyFont="1" applyFill="1" applyBorder="1" applyAlignment="1">
      <alignment horizontal="left" vertical="top" wrapText="1"/>
    </xf>
    <xf numFmtId="0" fontId="75" fillId="2" borderId="53" xfId="0" applyFont="1" applyFill="1" applyBorder="1" applyAlignment="1">
      <alignment horizontal="left" vertical="top" wrapText="1"/>
    </xf>
    <xf numFmtId="0" fontId="75" fillId="2" borderId="54" xfId="0" applyFont="1" applyFill="1" applyBorder="1" applyAlignment="1">
      <alignment horizontal="left" vertical="top" wrapText="1"/>
    </xf>
    <xf numFmtId="0" fontId="14" fillId="4" borderId="150" xfId="0" applyFont="1" applyFill="1" applyBorder="1" applyAlignment="1">
      <alignment horizontal="center" vertical="center" wrapText="1"/>
    </xf>
    <xf numFmtId="0" fontId="16" fillId="4" borderId="74" xfId="0" applyFont="1" applyFill="1" applyBorder="1" applyAlignment="1">
      <alignment horizontal="left" vertical="center"/>
    </xf>
    <xf numFmtId="0" fontId="16" fillId="4" borderId="75" xfId="0" applyFont="1" applyFill="1" applyBorder="1" applyAlignment="1">
      <alignment horizontal="left" vertical="center"/>
    </xf>
    <xf numFmtId="0" fontId="16" fillId="4" borderId="67" xfId="0" applyFont="1" applyFill="1" applyBorder="1" applyAlignment="1">
      <alignment horizontal="left" vertical="center"/>
    </xf>
    <xf numFmtId="0" fontId="53" fillId="0" borderId="74" xfId="0" applyFont="1" applyBorder="1" applyAlignment="1">
      <alignment horizontal="left" vertical="center"/>
    </xf>
    <xf numFmtId="0" fontId="53" fillId="0" borderId="75" xfId="0" applyFont="1" applyBorder="1" applyAlignment="1">
      <alignment horizontal="left" vertical="center"/>
    </xf>
    <xf numFmtId="0" fontId="53" fillId="0" borderId="67" xfId="0" applyFont="1" applyBorder="1" applyAlignment="1">
      <alignment horizontal="left" vertical="center"/>
    </xf>
    <xf numFmtId="0" fontId="13" fillId="2" borderId="47" xfId="0" applyFont="1" applyFill="1" applyBorder="1" applyAlignment="1" applyProtection="1">
      <alignment horizontal="center" vertical="top"/>
      <protection locked="0"/>
    </xf>
    <xf numFmtId="0" fontId="13" fillId="2" borderId="48" xfId="0" applyFont="1" applyFill="1" applyBorder="1" applyAlignment="1" applyProtection="1">
      <alignment horizontal="center" vertical="top"/>
      <protection locked="0"/>
    </xf>
    <xf numFmtId="0" fontId="13" fillId="2" borderId="49" xfId="0" applyFont="1" applyFill="1" applyBorder="1" applyAlignment="1" applyProtection="1">
      <alignment horizontal="center" vertical="top"/>
      <protection locked="0"/>
    </xf>
    <xf numFmtId="0" fontId="13" fillId="2" borderId="50" xfId="0" applyFont="1" applyFill="1" applyBorder="1" applyAlignment="1" applyProtection="1">
      <alignment horizontal="center" vertical="top"/>
      <protection locked="0"/>
    </xf>
    <xf numFmtId="0" fontId="13" fillId="2" borderId="0" xfId="0" applyFont="1" applyFill="1" applyAlignment="1" applyProtection="1">
      <alignment horizontal="center" vertical="top"/>
      <protection locked="0"/>
    </xf>
    <xf numFmtId="0" fontId="13" fillId="2" borderId="51" xfId="0" applyFont="1" applyFill="1" applyBorder="1" applyAlignment="1" applyProtection="1">
      <alignment horizontal="center" vertical="top"/>
      <protection locked="0"/>
    </xf>
    <xf numFmtId="0" fontId="13" fillId="2" borderId="52" xfId="0" applyFont="1" applyFill="1" applyBorder="1" applyAlignment="1" applyProtection="1">
      <alignment horizontal="center" vertical="top"/>
      <protection locked="0"/>
    </xf>
    <xf numFmtId="0" fontId="13" fillId="2" borderId="53" xfId="0" applyFont="1" applyFill="1" applyBorder="1" applyAlignment="1" applyProtection="1">
      <alignment horizontal="center" vertical="top"/>
      <protection locked="0"/>
    </xf>
    <xf numFmtId="0" fontId="13" fillId="2" borderId="54" xfId="0" applyFont="1" applyFill="1" applyBorder="1" applyAlignment="1" applyProtection="1">
      <alignment horizontal="center" vertical="top"/>
      <protection locked="0"/>
    </xf>
    <xf numFmtId="0" fontId="51" fillId="0" borderId="65" xfId="0" applyFont="1" applyBorder="1" applyAlignment="1">
      <alignment horizontal="left" vertical="center"/>
    </xf>
    <xf numFmtId="0" fontId="51" fillId="0" borderId="66" xfId="0" applyFont="1" applyBorder="1" applyAlignment="1">
      <alignment horizontal="left" vertical="center"/>
    </xf>
    <xf numFmtId="0" fontId="37" fillId="2" borderId="39" xfId="0" applyFont="1" applyFill="1" applyBorder="1" applyAlignment="1">
      <alignment horizontal="left" vertical="top" wrapText="1"/>
    </xf>
    <xf numFmtId="0" fontId="37" fillId="2" borderId="40" xfId="0" applyFont="1" applyFill="1" applyBorder="1" applyAlignment="1">
      <alignment horizontal="left" vertical="top" wrapText="1"/>
    </xf>
    <xf numFmtId="0" fontId="37" fillId="2" borderId="41" xfId="0" applyFont="1" applyFill="1" applyBorder="1" applyAlignment="1">
      <alignment horizontal="left" vertical="top" wrapText="1"/>
    </xf>
    <xf numFmtId="0" fontId="37" fillId="2" borderId="42" xfId="0" applyFont="1" applyFill="1" applyBorder="1" applyAlignment="1">
      <alignment horizontal="left" vertical="top" wrapText="1"/>
    </xf>
    <xf numFmtId="0" fontId="37" fillId="2" borderId="0" xfId="0" applyFont="1" applyFill="1" applyAlignment="1">
      <alignment horizontal="left" vertical="top" wrapText="1"/>
    </xf>
    <xf numFmtId="0" fontId="37" fillId="2" borderId="43" xfId="0" applyFont="1" applyFill="1" applyBorder="1" applyAlignment="1">
      <alignment horizontal="left" vertical="top" wrapText="1"/>
    </xf>
    <xf numFmtId="0" fontId="37" fillId="2" borderId="44" xfId="0" applyFont="1" applyFill="1" applyBorder="1" applyAlignment="1">
      <alignment horizontal="left" vertical="top" wrapText="1"/>
    </xf>
    <xf numFmtId="0" fontId="37" fillId="2" borderId="45" xfId="0" applyFont="1" applyFill="1" applyBorder="1" applyAlignment="1">
      <alignment horizontal="left" vertical="top" wrapText="1"/>
    </xf>
    <xf numFmtId="0" fontId="37" fillId="2" borderId="46" xfId="0" applyFont="1" applyFill="1" applyBorder="1" applyAlignment="1">
      <alignment horizontal="left" vertical="top" wrapText="1"/>
    </xf>
    <xf numFmtId="0" fontId="36" fillId="0" borderId="47" xfId="0" applyFont="1" applyBorder="1" applyAlignment="1">
      <alignment horizontal="left" vertical="center" wrapText="1"/>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7" fillId="0" borderId="0" xfId="0" applyFont="1" applyAlignment="1">
      <alignment horizontal="left" vertical="center"/>
    </xf>
    <xf numFmtId="0" fontId="7" fillId="0" borderId="51" xfId="0" applyFont="1" applyBorder="1" applyAlignment="1">
      <alignment horizontal="left" vertical="center"/>
    </xf>
    <xf numFmtId="0" fontId="7" fillId="0" borderId="52" xfId="0" applyFont="1" applyBorder="1" applyAlignment="1">
      <alignment horizontal="left" vertical="center"/>
    </xf>
    <xf numFmtId="0" fontId="7" fillId="0" borderId="53" xfId="0" applyFont="1" applyBorder="1" applyAlignment="1">
      <alignment horizontal="left" vertical="center"/>
    </xf>
    <xf numFmtId="0" fontId="7" fillId="0" borderId="54" xfId="0" applyFont="1" applyBorder="1" applyAlignment="1">
      <alignment horizontal="left" vertical="center"/>
    </xf>
    <xf numFmtId="0" fontId="52" fillId="0" borderId="36" xfId="0" applyFont="1" applyBorder="1" applyAlignment="1">
      <alignment horizontal="center" vertical="center" wrapText="1"/>
    </xf>
    <xf numFmtId="0" fontId="52" fillId="0" borderId="5" xfId="0" applyFont="1" applyBorder="1" applyAlignment="1">
      <alignment horizontal="center" vertical="center" wrapText="1"/>
    </xf>
    <xf numFmtId="0" fontId="52" fillId="2" borderId="74" xfId="0" applyFont="1" applyFill="1" applyBorder="1" applyAlignment="1" applyProtection="1">
      <alignment horizontal="left" vertical="top"/>
      <protection locked="0"/>
    </xf>
    <xf numFmtId="0" fontId="52" fillId="2" borderId="75" xfId="0" applyFont="1" applyFill="1" applyBorder="1" applyAlignment="1" applyProtection="1">
      <alignment horizontal="left" vertical="top"/>
      <protection locked="0"/>
    </xf>
    <xf numFmtId="0" fontId="52" fillId="2" borderId="67" xfId="0" applyFont="1" applyFill="1" applyBorder="1" applyAlignment="1" applyProtection="1">
      <alignment horizontal="left" vertical="top"/>
      <protection locked="0"/>
    </xf>
    <xf numFmtId="0" fontId="52" fillId="0" borderId="4" xfId="0" applyFont="1" applyBorder="1" applyAlignment="1">
      <alignment vertical="center" wrapText="1"/>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77" xfId="0" applyFont="1" applyFill="1" applyBorder="1" applyAlignment="1">
      <alignment horizontal="center" vertical="center"/>
    </xf>
    <xf numFmtId="0" fontId="30" fillId="11" borderId="74" xfId="0" applyFont="1" applyFill="1" applyBorder="1" applyAlignment="1">
      <alignment horizontal="right" vertical="center"/>
    </xf>
    <xf numFmtId="0" fontId="30" fillId="11" borderId="76" xfId="0" applyFont="1" applyFill="1" applyBorder="1" applyAlignment="1">
      <alignment horizontal="right" vertical="center"/>
    </xf>
    <xf numFmtId="0" fontId="16" fillId="11" borderId="148" xfId="0" applyFont="1" applyFill="1" applyBorder="1" applyAlignment="1">
      <alignment horizontal="left" vertical="center"/>
    </xf>
    <xf numFmtId="0" fontId="53" fillId="0" borderId="148" xfId="0" applyFont="1" applyBorder="1" applyAlignment="1">
      <alignment horizontal="left" vertical="center"/>
    </xf>
    <xf numFmtId="0" fontId="52" fillId="2" borderId="148" xfId="0" applyFont="1" applyFill="1" applyBorder="1" applyAlignment="1" applyProtection="1">
      <alignment horizontal="left" vertical="top"/>
      <protection locked="0"/>
    </xf>
    <xf numFmtId="0" fontId="52" fillId="2" borderId="148" xfId="0" applyFont="1" applyFill="1" applyBorder="1" applyAlignment="1">
      <alignment vertical="top" wrapText="1"/>
    </xf>
    <xf numFmtId="0" fontId="15" fillId="11" borderId="148" xfId="0" applyFont="1" applyFill="1" applyBorder="1" applyAlignment="1">
      <alignment horizontal="center" vertical="center"/>
    </xf>
    <xf numFmtId="0" fontId="53" fillId="10" borderId="148" xfId="0" applyFont="1" applyFill="1" applyBorder="1" applyAlignment="1">
      <alignment horizontal="right" vertical="center"/>
    </xf>
    <xf numFmtId="0" fontId="30" fillId="11" borderId="148" xfId="0" applyFont="1" applyFill="1" applyBorder="1" applyAlignment="1">
      <alignment horizontal="right" vertical="center"/>
    </xf>
    <xf numFmtId="0" fontId="0" fillId="0" borderId="0" xfId="0" applyAlignment="1">
      <alignment horizontal="left" vertical="top" wrapText="1"/>
    </xf>
  </cellXfs>
  <cellStyles count="14">
    <cellStyle name="Comma" xfId="1" builtinId="3"/>
    <cellStyle name="Comma 2" xfId="11" xr:uid="{991EEBDB-A89E-4BF8-BBEB-742326723D1B}"/>
    <cellStyle name="Currency" xfId="2" builtinId="4"/>
    <cellStyle name="Currency 2" xfId="9" xr:uid="{34C800BB-4243-4B8D-983B-B14A6FA8A622}"/>
    <cellStyle name="Date" xfId="12" xr:uid="{D95A049C-B6FE-440D-8953-339A663D10AE}"/>
    <cellStyle name="Heading 1 2" xfId="7" xr:uid="{4BA51D5C-4BD9-44E8-B039-F90850D25826}"/>
    <cellStyle name="Heading 2 2" xfId="8" xr:uid="{5AFD7A18-9402-454F-9862-C664E74D3225}"/>
    <cellStyle name="Heading 3 2" xfId="13" xr:uid="{6CD8D3A2-FFDE-48BE-B523-4191439EF627}"/>
    <cellStyle name="Normal" xfId="0" builtinId="0"/>
    <cellStyle name="Normal 2" xfId="4" xr:uid="{DA8B8AD6-8AD3-4A5D-94B5-578E47211816}"/>
    <cellStyle name="Normal 3" xfId="6" xr:uid="{22D80EA6-0C1D-49C9-BFA4-F0E2C9905BE4}"/>
    <cellStyle name="Percent" xfId="3" builtinId="5"/>
    <cellStyle name="Percent 2" xfId="10" xr:uid="{377F4461-7713-40D8-A7D4-53AA5CF15971}"/>
    <cellStyle name="Title 2" xfId="5" xr:uid="{0651F4BD-DAB8-4A23-9F41-1EE647C1DEA3}"/>
  </cellStyles>
  <dxfs count="26">
    <dxf>
      <font>
        <color rgb="FFFF0000"/>
      </font>
    </dxf>
    <dxf>
      <font>
        <color rgb="FFFF0000"/>
      </font>
    </dxf>
    <dxf>
      <border>
        <left/>
        <right style="thin">
          <color indexed="20"/>
        </right>
        <top/>
        <bottom style="thin">
          <color indexed="20"/>
        </bottom>
      </border>
    </dxf>
    <dxf>
      <border>
        <left/>
        <right/>
        <top/>
        <bottom/>
      </border>
    </dxf>
    <dxf>
      <border>
        <left/>
        <right/>
        <top/>
        <bottom/>
        <vertical/>
        <horizontal/>
      </border>
    </dxf>
    <dxf>
      <border>
        <left/>
        <right/>
        <top/>
        <bottom/>
        <vertical/>
        <horizontal/>
      </border>
    </dxf>
    <dxf>
      <fill>
        <patternFill>
          <bgColor theme="0"/>
        </patternFill>
      </fill>
      <border>
        <left/>
        <right/>
        <bottom/>
        <vertical/>
        <horizontal/>
      </border>
    </dxf>
    <dxf>
      <border>
        <left/>
        <right/>
        <bottom/>
        <vertical/>
        <horizontal/>
      </border>
    </dxf>
    <dxf>
      <border>
        <left/>
        <right/>
        <bottom/>
        <vertical/>
        <horizontal/>
      </border>
    </dxf>
    <dxf>
      <font>
        <color theme="0"/>
      </font>
      <fill>
        <patternFill>
          <bgColor theme="0"/>
        </patternFill>
      </fill>
      <border>
        <left/>
        <right/>
        <bottom/>
        <vertical/>
        <horizontal/>
      </border>
    </dxf>
    <dxf>
      <fill>
        <patternFill>
          <bgColor theme="0"/>
        </patternFill>
      </fill>
      <border>
        <left/>
        <right/>
        <top/>
        <bottom/>
        <vertical/>
        <horizontal/>
      </border>
    </dxf>
    <dxf>
      <border>
        <left/>
        <right/>
        <top/>
        <bottom style="thin">
          <color indexed="20"/>
        </bottom>
      </border>
    </dxf>
    <dxf>
      <border>
        <left/>
        <right/>
        <top/>
        <bottom/>
      </border>
    </dxf>
    <dxf>
      <border>
        <left style="thin">
          <color indexed="20"/>
        </left>
        <right/>
        <top/>
        <bottom style="thin">
          <color indexed="20"/>
        </bottom>
      </border>
    </dxf>
    <dxf>
      <border>
        <left/>
        <right/>
        <top/>
        <bottom/>
      </border>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font>
        <strike val="0"/>
        <outline val="0"/>
        <shadow val="0"/>
        <u val="none"/>
        <vertAlign val="baseline"/>
        <name val="Arial"/>
        <family val="2"/>
        <scheme val="none"/>
      </font>
    </dxf>
    <dxf>
      <border outline="0">
        <bottom style="thin">
          <color indexed="20"/>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sz val="11"/>
        <color theme="0"/>
        <name val="Arial"/>
        <family val="2"/>
        <scheme val="none"/>
      </font>
      <fill>
        <patternFill patternType="solid">
          <fgColor indexed="64"/>
          <bgColor rgb="FF142855"/>
        </patternFill>
      </fill>
    </dxf>
  </dxfs>
  <tableStyles count="0" defaultTableStyle="TableStyleMedium2" defaultPivotStyle="PivotStyleLight16"/>
  <colors>
    <mruColors>
      <color rgb="FFA89497"/>
      <color rgb="FF000000"/>
      <color rgb="FF3C3786"/>
      <color rgb="FF025F71"/>
      <color rgb="FFEDE9D9"/>
      <color rgb="FF555674"/>
      <color rgb="FFAFCAD2"/>
      <color rgb="FFF06603"/>
      <color rgb="FFFFB500"/>
      <color rgb="FF7E8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476251</xdr:colOff>
      <xdr:row>1</xdr:row>
      <xdr:rowOff>59532</xdr:rowOff>
    </xdr:from>
    <xdr:to>
      <xdr:col>8</xdr:col>
      <xdr:colOff>122789</xdr:colOff>
      <xdr:row>3</xdr:row>
      <xdr:rowOff>257063</xdr:rowOff>
    </xdr:to>
    <xdr:pic>
      <xdr:nvPicPr>
        <xdr:cNvPr id="4" name="Picture 3">
          <a:extLst>
            <a:ext uri="{FF2B5EF4-FFF2-40B4-BE49-F238E27FC236}">
              <a16:creationId xmlns:a16="http://schemas.microsoft.com/office/drawing/2014/main" id="{F81DD558-1B78-4EB4-BB62-D6EDFE15C810}"/>
            </a:ext>
          </a:extLst>
        </xdr:cNvPr>
        <xdr:cNvPicPr>
          <a:picLocks noChangeAspect="1"/>
        </xdr:cNvPicPr>
      </xdr:nvPicPr>
      <xdr:blipFill>
        <a:blip xmlns:r="http://schemas.openxmlformats.org/officeDocument/2006/relationships" r:embed="rId1"/>
        <a:stretch>
          <a:fillRect/>
        </a:stretch>
      </xdr:blipFill>
      <xdr:spPr>
        <a:xfrm>
          <a:off x="5679282" y="250032"/>
          <a:ext cx="1867451" cy="900000"/>
        </a:xfrm>
        <a:prstGeom prst="rect">
          <a:avLst/>
        </a:prstGeom>
      </xdr:spPr>
    </xdr:pic>
    <xdr:clientData/>
  </xdr:twoCellAnchor>
  <xdr:twoCellAnchor>
    <xdr:from>
      <xdr:col>1</xdr:col>
      <xdr:colOff>15875</xdr:colOff>
      <xdr:row>10</xdr:row>
      <xdr:rowOff>38100</xdr:rowOff>
    </xdr:from>
    <xdr:to>
      <xdr:col>1</xdr:col>
      <xdr:colOff>358775</xdr:colOff>
      <xdr:row>11</xdr:row>
      <xdr:rowOff>222250</xdr:rowOff>
    </xdr:to>
    <xdr:sp macro="" textlink="">
      <xdr:nvSpPr>
        <xdr:cNvPr id="2" name="Rectangle 1">
          <a:extLst>
            <a:ext uri="{FF2B5EF4-FFF2-40B4-BE49-F238E27FC236}">
              <a16:creationId xmlns:a16="http://schemas.microsoft.com/office/drawing/2014/main" id="{FD373488-1D1B-4DB6-A58E-378ABC0B42F0}"/>
            </a:ext>
          </a:extLst>
        </xdr:cNvPr>
        <xdr:cNvSpPr/>
      </xdr:nvSpPr>
      <xdr:spPr>
        <a:xfrm>
          <a:off x="196850" y="3054350"/>
          <a:ext cx="342900" cy="409575"/>
        </a:xfrm>
        <a:prstGeom prst="rect">
          <a:avLst/>
        </a:prstGeom>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358774</xdr:colOff>
      <xdr:row>10</xdr:row>
      <xdr:rowOff>38100</xdr:rowOff>
    </xdr:from>
    <xdr:to>
      <xdr:col>3</xdr:col>
      <xdr:colOff>1216025</xdr:colOff>
      <xdr:row>11</xdr:row>
      <xdr:rowOff>222250</xdr:rowOff>
    </xdr:to>
    <xdr:sp macro="" textlink="">
      <xdr:nvSpPr>
        <xdr:cNvPr id="5" name="Rectangle 4">
          <a:extLst>
            <a:ext uri="{FF2B5EF4-FFF2-40B4-BE49-F238E27FC236}">
              <a16:creationId xmlns:a16="http://schemas.microsoft.com/office/drawing/2014/main" id="{2E4F5E6D-C0E9-4C15-AE00-70ACAC3C85E6}"/>
            </a:ext>
          </a:extLst>
        </xdr:cNvPr>
        <xdr:cNvSpPr/>
      </xdr:nvSpPr>
      <xdr:spPr>
        <a:xfrm>
          <a:off x="539749" y="3054350"/>
          <a:ext cx="2390776" cy="409575"/>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These cells auto-calculate and are locked so you can't edit them.</a:t>
          </a:r>
        </a:p>
      </xdr:txBody>
    </xdr:sp>
    <xdr:clientData/>
  </xdr:twoCellAnchor>
  <xdr:twoCellAnchor>
    <xdr:from>
      <xdr:col>1</xdr:col>
      <xdr:colOff>15875</xdr:colOff>
      <xdr:row>12</xdr:row>
      <xdr:rowOff>158750</xdr:rowOff>
    </xdr:from>
    <xdr:to>
      <xdr:col>1</xdr:col>
      <xdr:colOff>358775</xdr:colOff>
      <xdr:row>14</xdr:row>
      <xdr:rowOff>118300</xdr:rowOff>
    </xdr:to>
    <xdr:sp macro="" textlink="">
      <xdr:nvSpPr>
        <xdr:cNvPr id="6" name="Rectangle 5">
          <a:extLst>
            <a:ext uri="{FF2B5EF4-FFF2-40B4-BE49-F238E27FC236}">
              <a16:creationId xmlns:a16="http://schemas.microsoft.com/office/drawing/2014/main" id="{A06DD349-6DEE-4BFB-A149-B04BA1276BB2}"/>
            </a:ext>
          </a:extLst>
        </xdr:cNvPr>
        <xdr:cNvSpPr/>
      </xdr:nvSpPr>
      <xdr:spPr>
        <a:xfrm>
          <a:off x="196850" y="3625850"/>
          <a:ext cx="342900" cy="410400"/>
        </a:xfrm>
        <a:prstGeom prst="rect">
          <a:avLst/>
        </a:prstGeom>
        <a:solidFill>
          <a:schemeClr val="bg1"/>
        </a:solidFill>
        <a:ln w="19050">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358773</xdr:colOff>
      <xdr:row>12</xdr:row>
      <xdr:rowOff>158750</xdr:rowOff>
    </xdr:from>
    <xdr:to>
      <xdr:col>3</xdr:col>
      <xdr:colOff>1215648</xdr:colOff>
      <xdr:row>14</xdr:row>
      <xdr:rowOff>118300</xdr:rowOff>
    </xdr:to>
    <xdr:sp macro="" textlink="">
      <xdr:nvSpPr>
        <xdr:cNvPr id="7" name="Rectangle 6">
          <a:extLst>
            <a:ext uri="{FF2B5EF4-FFF2-40B4-BE49-F238E27FC236}">
              <a16:creationId xmlns:a16="http://schemas.microsoft.com/office/drawing/2014/main" id="{B4DE2C21-258D-4737-A76B-FC4448DD91EC}"/>
            </a:ext>
          </a:extLst>
        </xdr:cNvPr>
        <xdr:cNvSpPr/>
      </xdr:nvSpPr>
      <xdr:spPr>
        <a:xfrm>
          <a:off x="539748" y="3625850"/>
          <a:ext cx="2390400" cy="410400"/>
        </a:xfrm>
        <a:prstGeom prst="rect">
          <a:avLst/>
        </a:prstGeom>
        <a:solidFill>
          <a:schemeClr val="bg1"/>
        </a:solidFill>
        <a:ln>
          <a:solidFill>
            <a:sysClr val="windowText" lastClr="000000"/>
          </a:solid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r>
            <a:rPr lang="en-GB" sz="1050">
              <a:solidFill>
                <a:schemeClr val="accent1"/>
              </a:solidFill>
            </a:rPr>
            <a:t>Insert your own values into these cells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403412</xdr:colOff>
      <xdr:row>1</xdr:row>
      <xdr:rowOff>168087</xdr:rowOff>
    </xdr:from>
    <xdr:to>
      <xdr:col>11</xdr:col>
      <xdr:colOff>19658</xdr:colOff>
      <xdr:row>4</xdr:row>
      <xdr:rowOff>168507</xdr:rowOff>
    </xdr:to>
    <xdr:pic>
      <xdr:nvPicPr>
        <xdr:cNvPr id="2" name="Picture 1">
          <a:extLst>
            <a:ext uri="{FF2B5EF4-FFF2-40B4-BE49-F238E27FC236}">
              <a16:creationId xmlns:a16="http://schemas.microsoft.com/office/drawing/2014/main" id="{CAC67986-5584-44ED-99D1-10EFC38018F8}"/>
            </a:ext>
          </a:extLst>
        </xdr:cNvPr>
        <xdr:cNvPicPr>
          <a:picLocks noChangeAspect="1"/>
        </xdr:cNvPicPr>
      </xdr:nvPicPr>
      <xdr:blipFill>
        <a:blip xmlns:r="http://schemas.openxmlformats.org/officeDocument/2006/relationships" r:embed="rId1"/>
        <a:stretch>
          <a:fillRect/>
        </a:stretch>
      </xdr:blipFill>
      <xdr:spPr>
        <a:xfrm>
          <a:off x="12010577" y="381447"/>
          <a:ext cx="1883196" cy="888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1340644</xdr:colOff>
      <xdr:row>2</xdr:row>
      <xdr:rowOff>2381</xdr:rowOff>
    </xdr:from>
    <xdr:to>
      <xdr:col>14</xdr:col>
      <xdr:colOff>236295</xdr:colOff>
      <xdr:row>5</xdr:row>
      <xdr:rowOff>218168</xdr:rowOff>
    </xdr:to>
    <xdr:pic>
      <xdr:nvPicPr>
        <xdr:cNvPr id="2" name="Picture 1">
          <a:extLst>
            <a:ext uri="{FF2B5EF4-FFF2-40B4-BE49-F238E27FC236}">
              <a16:creationId xmlns:a16="http://schemas.microsoft.com/office/drawing/2014/main" id="{263C3C06-0182-4A08-8068-7F419217FABD}"/>
            </a:ext>
          </a:extLst>
        </xdr:cNvPr>
        <xdr:cNvPicPr>
          <a:picLocks noChangeAspect="1"/>
        </xdr:cNvPicPr>
      </xdr:nvPicPr>
      <xdr:blipFill>
        <a:blip xmlns:r="http://schemas.openxmlformats.org/officeDocument/2006/relationships" r:embed="rId1"/>
        <a:stretch>
          <a:fillRect/>
        </a:stretch>
      </xdr:blipFill>
      <xdr:spPr>
        <a:xfrm>
          <a:off x="10846594" y="383381"/>
          <a:ext cx="1867451" cy="901587"/>
        </a:xfrm>
        <a:prstGeom prst="rect">
          <a:avLst/>
        </a:prstGeom>
      </xdr:spPr>
    </xdr:pic>
    <xdr:clientData/>
  </xdr:twoCellAnchor>
  <xdr:twoCellAnchor editAs="oneCell">
    <xdr:from>
      <xdr:col>0</xdr:col>
      <xdr:colOff>333375</xdr:colOff>
      <xdr:row>12</xdr:row>
      <xdr:rowOff>138906</xdr:rowOff>
    </xdr:from>
    <xdr:to>
      <xdr:col>14</xdr:col>
      <xdr:colOff>50809</xdr:colOff>
      <xdr:row>21</xdr:row>
      <xdr:rowOff>130046</xdr:rowOff>
    </xdr:to>
    <xdr:pic>
      <xdr:nvPicPr>
        <xdr:cNvPr id="3" name="Picture 2">
          <a:extLst>
            <a:ext uri="{FF2B5EF4-FFF2-40B4-BE49-F238E27FC236}">
              <a16:creationId xmlns:a16="http://schemas.microsoft.com/office/drawing/2014/main" id="{40ADF12D-5F91-4AB8-A8BC-20F26BC13ED5}"/>
            </a:ext>
          </a:extLst>
        </xdr:cNvPr>
        <xdr:cNvPicPr>
          <a:picLocks noChangeAspect="1"/>
        </xdr:cNvPicPr>
      </xdr:nvPicPr>
      <xdr:blipFill rotWithShape="1">
        <a:blip xmlns:r="http://schemas.openxmlformats.org/officeDocument/2006/relationships" r:embed="rId2"/>
        <a:srcRect t="10049"/>
        <a:stretch/>
      </xdr:blipFill>
      <xdr:spPr>
        <a:xfrm>
          <a:off x="333375" y="11070431"/>
          <a:ext cx="12195184" cy="1619916"/>
        </a:xfrm>
        <a:prstGeom prst="rect">
          <a:avLst/>
        </a:prstGeom>
      </xdr:spPr>
    </xdr:pic>
    <xdr:clientData/>
  </xdr:twoCellAnchor>
  <xdr:twoCellAnchor editAs="oneCell">
    <xdr:from>
      <xdr:col>0</xdr:col>
      <xdr:colOff>353219</xdr:colOff>
      <xdr:row>27</xdr:row>
      <xdr:rowOff>15875</xdr:rowOff>
    </xdr:from>
    <xdr:to>
      <xdr:col>14</xdr:col>
      <xdr:colOff>88943</xdr:colOff>
      <xdr:row>33</xdr:row>
      <xdr:rowOff>42261</xdr:rowOff>
    </xdr:to>
    <xdr:pic>
      <xdr:nvPicPr>
        <xdr:cNvPr id="4" name="Picture 3">
          <a:extLst>
            <a:ext uri="{FF2B5EF4-FFF2-40B4-BE49-F238E27FC236}">
              <a16:creationId xmlns:a16="http://schemas.microsoft.com/office/drawing/2014/main" id="{3465CB1E-B0ED-4E9D-B61F-78951ECF312F}"/>
            </a:ext>
          </a:extLst>
        </xdr:cNvPr>
        <xdr:cNvPicPr>
          <a:picLocks noChangeAspect="1"/>
        </xdr:cNvPicPr>
      </xdr:nvPicPr>
      <xdr:blipFill>
        <a:blip xmlns:r="http://schemas.openxmlformats.org/officeDocument/2006/relationships" r:embed="rId3"/>
        <a:stretch>
          <a:fillRect/>
        </a:stretch>
      </xdr:blipFill>
      <xdr:spPr>
        <a:xfrm>
          <a:off x="353219" y="13300075"/>
          <a:ext cx="12213474" cy="1112236"/>
        </a:xfrm>
        <a:prstGeom prst="rect">
          <a:avLst/>
        </a:prstGeom>
      </xdr:spPr>
    </xdr:pic>
    <xdr:clientData/>
  </xdr:twoCellAnchor>
  <xdr:twoCellAnchor editAs="oneCell">
    <xdr:from>
      <xdr:col>0</xdr:col>
      <xdr:colOff>353219</xdr:colOff>
      <xdr:row>39</xdr:row>
      <xdr:rowOff>87312</xdr:rowOff>
    </xdr:from>
    <xdr:to>
      <xdr:col>14</xdr:col>
      <xdr:colOff>51823</xdr:colOff>
      <xdr:row>48</xdr:row>
      <xdr:rowOff>51594</xdr:rowOff>
    </xdr:to>
    <xdr:pic>
      <xdr:nvPicPr>
        <xdr:cNvPr id="5" name="Picture 4">
          <a:extLst>
            <a:ext uri="{FF2B5EF4-FFF2-40B4-BE49-F238E27FC236}">
              <a16:creationId xmlns:a16="http://schemas.microsoft.com/office/drawing/2014/main" id="{3AEBD1FF-269E-46C0-B41B-4F270E3FCA12}"/>
            </a:ext>
          </a:extLst>
        </xdr:cNvPr>
        <xdr:cNvPicPr>
          <a:picLocks noChangeAspect="1"/>
        </xdr:cNvPicPr>
      </xdr:nvPicPr>
      <xdr:blipFill rotWithShape="1">
        <a:blip xmlns:r="http://schemas.openxmlformats.org/officeDocument/2006/relationships" r:embed="rId4"/>
        <a:srcRect t="22793" b="53747"/>
        <a:stretch/>
      </xdr:blipFill>
      <xdr:spPr>
        <a:xfrm>
          <a:off x="353219" y="15625762"/>
          <a:ext cx="12176354" cy="1593056"/>
        </a:xfrm>
        <a:prstGeom prst="rect">
          <a:avLst/>
        </a:prstGeom>
      </xdr:spPr>
    </xdr:pic>
    <xdr:clientData/>
  </xdr:twoCellAnchor>
  <xdr:twoCellAnchor editAs="oneCell">
    <xdr:from>
      <xdr:col>0</xdr:col>
      <xdr:colOff>341312</xdr:colOff>
      <xdr:row>54</xdr:row>
      <xdr:rowOff>87312</xdr:rowOff>
    </xdr:from>
    <xdr:to>
      <xdr:col>14</xdr:col>
      <xdr:colOff>28264</xdr:colOff>
      <xdr:row>59</xdr:row>
      <xdr:rowOff>88979</xdr:rowOff>
    </xdr:to>
    <xdr:pic>
      <xdr:nvPicPr>
        <xdr:cNvPr id="6" name="Picture 5">
          <a:extLst>
            <a:ext uri="{FF2B5EF4-FFF2-40B4-BE49-F238E27FC236}">
              <a16:creationId xmlns:a16="http://schemas.microsoft.com/office/drawing/2014/main" id="{5452DD23-A7DF-4361-A05E-33C342290C0F}"/>
            </a:ext>
          </a:extLst>
        </xdr:cNvPr>
        <xdr:cNvPicPr>
          <a:picLocks noChangeAspect="1"/>
        </xdr:cNvPicPr>
      </xdr:nvPicPr>
      <xdr:blipFill>
        <a:blip xmlns:r="http://schemas.openxmlformats.org/officeDocument/2006/relationships" r:embed="rId5"/>
        <a:stretch>
          <a:fillRect/>
        </a:stretch>
      </xdr:blipFill>
      <xdr:spPr>
        <a:xfrm>
          <a:off x="341312" y="17978437"/>
          <a:ext cx="12164702" cy="906542"/>
        </a:xfrm>
        <a:prstGeom prst="rect">
          <a:avLst/>
        </a:prstGeom>
      </xdr:spPr>
    </xdr:pic>
    <xdr:clientData/>
  </xdr:twoCellAnchor>
  <xdr:twoCellAnchor>
    <xdr:from>
      <xdr:col>0</xdr:col>
      <xdr:colOff>289719</xdr:colOff>
      <xdr:row>12</xdr:row>
      <xdr:rowOff>99218</xdr:rowOff>
    </xdr:from>
    <xdr:to>
      <xdr:col>14</xdr:col>
      <xdr:colOff>87312</xdr:colOff>
      <xdr:row>22</xdr:row>
      <xdr:rowOff>55563</xdr:rowOff>
    </xdr:to>
    <xdr:sp macro="" textlink="">
      <xdr:nvSpPr>
        <xdr:cNvPr id="7" name="Rectangle 6">
          <a:extLst>
            <a:ext uri="{FF2B5EF4-FFF2-40B4-BE49-F238E27FC236}">
              <a16:creationId xmlns:a16="http://schemas.microsoft.com/office/drawing/2014/main" id="{94B5A0E7-C915-4D50-80C0-04C439A52BF6}"/>
            </a:ext>
          </a:extLst>
        </xdr:cNvPr>
        <xdr:cNvSpPr/>
      </xdr:nvSpPr>
      <xdr:spPr>
        <a:xfrm>
          <a:off x="289719" y="2666999"/>
          <a:ext cx="12279312" cy="1781970"/>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319088</xdr:colOff>
      <xdr:row>25</xdr:row>
      <xdr:rowOff>156368</xdr:rowOff>
    </xdr:from>
    <xdr:to>
      <xdr:col>14</xdr:col>
      <xdr:colOff>107156</xdr:colOff>
      <xdr:row>33</xdr:row>
      <xdr:rowOff>91281</xdr:rowOff>
    </xdr:to>
    <xdr:sp macro="" textlink="">
      <xdr:nvSpPr>
        <xdr:cNvPr id="8" name="Rectangle 7">
          <a:extLst>
            <a:ext uri="{FF2B5EF4-FFF2-40B4-BE49-F238E27FC236}">
              <a16:creationId xmlns:a16="http://schemas.microsoft.com/office/drawing/2014/main" id="{808F8D9F-9F4B-4E62-998B-C494E26BE5A4}"/>
            </a:ext>
          </a:extLst>
        </xdr:cNvPr>
        <xdr:cNvSpPr/>
      </xdr:nvSpPr>
      <xdr:spPr>
        <a:xfrm>
          <a:off x="319088" y="4914899"/>
          <a:ext cx="12269787" cy="1212851"/>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0</xdr:col>
      <xdr:colOff>348457</xdr:colOff>
      <xdr:row>39</xdr:row>
      <xdr:rowOff>39686</xdr:rowOff>
    </xdr:from>
    <xdr:to>
      <xdr:col>14</xdr:col>
      <xdr:colOff>99219</xdr:colOff>
      <xdr:row>48</xdr:row>
      <xdr:rowOff>103187</xdr:rowOff>
    </xdr:to>
    <xdr:sp macro="" textlink="">
      <xdr:nvSpPr>
        <xdr:cNvPr id="9" name="Rectangle 8">
          <a:extLst>
            <a:ext uri="{FF2B5EF4-FFF2-40B4-BE49-F238E27FC236}">
              <a16:creationId xmlns:a16="http://schemas.microsoft.com/office/drawing/2014/main" id="{584F0B00-A6CB-4414-896D-14DA2CCE0536}"/>
            </a:ext>
          </a:extLst>
        </xdr:cNvPr>
        <xdr:cNvSpPr/>
      </xdr:nvSpPr>
      <xdr:spPr>
        <a:xfrm>
          <a:off x="348457" y="7250905"/>
          <a:ext cx="12232481" cy="1706563"/>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twoCellAnchor>
    <xdr:from>
      <xdr:col>1</xdr:col>
      <xdr:colOff>16670</xdr:colOff>
      <xdr:row>54</xdr:row>
      <xdr:rowOff>2380</xdr:rowOff>
    </xdr:from>
    <xdr:to>
      <xdr:col>14</xdr:col>
      <xdr:colOff>43656</xdr:colOff>
      <xdr:row>60</xdr:row>
      <xdr:rowOff>127000</xdr:rowOff>
    </xdr:to>
    <xdr:sp macro="" textlink="">
      <xdr:nvSpPr>
        <xdr:cNvPr id="10" name="Rectangle 9">
          <a:extLst>
            <a:ext uri="{FF2B5EF4-FFF2-40B4-BE49-F238E27FC236}">
              <a16:creationId xmlns:a16="http://schemas.microsoft.com/office/drawing/2014/main" id="{F18D2CEC-E3FB-46C5-9C70-FF7F778CBA5A}"/>
            </a:ext>
          </a:extLst>
        </xdr:cNvPr>
        <xdr:cNvSpPr/>
      </xdr:nvSpPr>
      <xdr:spPr>
        <a:xfrm>
          <a:off x="377826" y="9586911"/>
          <a:ext cx="12147549" cy="1219995"/>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endParaRPr lang="en-GB"/>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ritishbusinessbankplc.sharepoint.com/personal/ryan_flanagan_startuploans_co_uk/Documents/Documents/CX/Central%20BPCFFPSB%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1 Actual Cash Flows"/>
      <sheetName val="1 Business Plan(BP)"/>
      <sheetName val="Loan Calculator"/>
      <sheetName val="2 Personal Survival Budget(PSB)"/>
      <sheetName val="3 Sales Assumptions"/>
      <sheetName val="3.1 Cash Flow Forecast(CFF)"/>
      <sheetName val="3.2 Cash Flow Forecast(CFF)"/>
      <sheetName val="1.1Business Plan(BP) Plus"/>
      <sheetName val="CC 4"/>
      <sheetName val="CC 2"/>
      <sheetName val="Months"/>
      <sheetName val="STRESS TESTING (internal use)"/>
      <sheetName val="Central BPCFFPSB V4"/>
    </sheetNames>
    <sheetDataSet>
      <sheetData sheetId="0"/>
      <sheetData sheetId="1" refreshError="1"/>
      <sheetData sheetId="2" refreshError="1"/>
      <sheetData sheetId="3">
        <row r="5">
          <cell r="E5">
            <v>10000</v>
          </cell>
        </row>
        <row r="6">
          <cell r="E6">
            <v>0.06</v>
          </cell>
        </row>
        <row r="7">
          <cell r="E7">
            <v>2</v>
          </cell>
        </row>
        <row r="8">
          <cell r="E8">
            <v>44097</v>
          </cell>
        </row>
        <row r="11">
          <cell r="E11">
            <v>24</v>
          </cell>
        </row>
        <row r="13">
          <cell r="E13">
            <v>10636.946460661655</v>
          </cell>
        </row>
        <row r="14">
          <cell r="B14" t="str">
            <v>No.</v>
          </cell>
          <cell r="C14" t="str">
            <v>Payment
Date</v>
          </cell>
          <cell r="D14" t="str">
            <v>Beginning
Balance</v>
          </cell>
          <cell r="E14" t="str">
            <v>Payment</v>
          </cell>
          <cell r="F14" t="str">
            <v>Principal</v>
          </cell>
          <cell r="G14" t="str">
            <v>Interest</v>
          </cell>
          <cell r="H14" t="str">
            <v>Ending
Balance</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E935676-FACD-44E1-99B4-7CC30ADC6060}" name="Loan3" displayName="Loan3" ref="B26:H262" headerRowDxfId="25" dataDxfId="24" totalsRowDxfId="22" tableBorderDxfId="23">
  <autoFilter ref="B26:H262" xr:uid="{00000000-0009-0000-0100-000001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8B5BFA6-A500-4F9A-8C3C-F57BB3064CB4}" name="No." totalsRowLabel="Total" dataDxfId="21" dataCellStyle="Comma">
      <calculatedColumnFormula>IFERROR(IF(Loan_Not_Paid*Values_Entered,Payment_Number,""), "")</calculatedColumnFormula>
    </tableColumn>
    <tableColumn id="2" xr3:uid="{3682DD46-2989-4588-A4E5-CCF8B8A83139}" name="Payment_x000a_Date" dataDxfId="20" dataCellStyle="Date">
      <calculatedColumnFormula>IFERROR(IF(Loan_Not_Paid*Values_Entered,Payment_Date,""), "")</calculatedColumnFormula>
    </tableColumn>
    <tableColumn id="3" xr3:uid="{FF5B1842-B511-4CB0-9109-A11B0B0F1F04}" name="Beginning_x000a_Balance" dataDxfId="19">
      <calculatedColumnFormula>IFERROR(IF(Loan_Not_Paid*Values_Entered,Beginning_Balance,""), "")</calculatedColumnFormula>
    </tableColumn>
    <tableColumn id="4" xr3:uid="{513A1B83-D242-4943-9610-CB5DE3E6F6B9}" name="Payment" dataDxfId="18">
      <calculatedColumnFormula>IFERROR(IF(Loan_Not_Paid*Values_Entered,Monthly_Payment,""), "")</calculatedColumnFormula>
    </tableColumn>
    <tableColumn id="5" xr3:uid="{02BE8C07-9FB1-4046-B57E-56A4C1600E95}" name="Principal" dataDxfId="17">
      <calculatedColumnFormula>IFERROR(IF(Loan_Not_Paid*Values_Entered,Principal,""), "")</calculatedColumnFormula>
    </tableColumn>
    <tableColumn id="6" xr3:uid="{9780D413-7F20-477C-BCDC-352731EA9CBF}" name="Interest" dataDxfId="16">
      <calculatedColumnFormula>IFERROR(IF(Loan_Not_Paid*Values_Entered,Interest,""), "")</calculatedColumnFormula>
    </tableColumn>
    <tableColumn id="7" xr3:uid="{869FA77F-DD02-4EFF-B07F-E09550ADA414}" name="Ending_x000a_Balance" totalsRowFunction="count" dataDxfId="15">
      <calculatedColumnFormula>IFERROR(IF(Loan_Not_Paid*Values_Entered,Ending_Balance,""), "")</calculatedColumnFormula>
    </tableColumn>
  </tableColumns>
  <tableStyleInfo showFirstColumn="0" showLastColumn="0" showRowStripes="1" showColumnStripes="0"/>
  <extLst>
    <ext xmlns:x14="http://schemas.microsoft.com/office/spreadsheetml/2009/9/main" uri="{504A1905-F514-4f6f-8877-14C23A59335A}">
      <x14:table altTextSummary="Track Payment Number, Payment Date, Beginning Balance, Payment, Principal, Interest amounts, and Ending Balance"/>
    </ext>
  </extLst>
</table>
</file>

<file path=xl/theme/theme1.xml><?xml version="1.0" encoding="utf-8"?>
<a:theme xmlns:a="http://schemas.openxmlformats.org/drawingml/2006/main" name="BBB theme">
  <a:themeElements>
    <a:clrScheme name="BBB Theme Colours">
      <a:dk1>
        <a:sysClr val="windowText" lastClr="000000"/>
      </a:dk1>
      <a:lt1>
        <a:sysClr val="window" lastClr="FFFFFF"/>
      </a:lt1>
      <a:dk2>
        <a:srgbClr val="142855"/>
      </a:dk2>
      <a:lt2>
        <a:srgbClr val="AFCAD2"/>
      </a:lt2>
      <a:accent1>
        <a:srgbClr val="142855"/>
      </a:accent1>
      <a:accent2>
        <a:srgbClr val="0054BA"/>
      </a:accent2>
      <a:accent3>
        <a:srgbClr val="55C0FF"/>
      </a:accent3>
      <a:accent4>
        <a:srgbClr val="50C5A7"/>
      </a:accent4>
      <a:accent5>
        <a:srgbClr val="FFA0B4"/>
      </a:accent5>
      <a:accent6>
        <a:srgbClr val="FFB500"/>
      </a:accent6>
      <a:hlink>
        <a:srgbClr val="142855"/>
      </a:hlink>
      <a:folHlink>
        <a:srgbClr val="0054BA"/>
      </a:folHlink>
    </a:clrScheme>
    <a:fontScheme name="BBB Theme Fonts">
      <a:majorFont>
        <a:latin typeface="Arial"/>
        <a:ea typeface=""/>
        <a:cs typeface=""/>
      </a:majorFont>
      <a:minorFont>
        <a:latin typeface="Arial"/>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9525">
          <a:solidFill>
            <a:srgbClr val="CCCCCC"/>
          </a:solidFill>
        </a:ln>
      </a:spPr>
      <a:bodyPr/>
      <a:lstStyle/>
      <a:style>
        <a:lnRef idx="1">
          <a:schemeClr val="accent1"/>
        </a:lnRef>
        <a:fillRef idx="0">
          <a:schemeClr val="accent1"/>
        </a:fillRef>
        <a:effectRef idx="0">
          <a:schemeClr val="accent1"/>
        </a:effectRef>
        <a:fontRef idx="minor">
          <a:schemeClr val="tx1"/>
        </a:fontRef>
      </a:style>
    </a:lnDef>
    <a:txDef>
      <a:spPr>
        <a:solidFill>
          <a:schemeClr val="bg1"/>
        </a:solidFill>
        <a:ln w="19050">
          <a:noFill/>
        </a:ln>
      </a:spPr>
      <a:bodyPr wrap="square" lIns="0" tIns="0" rIns="0" bIns="0" anchor="ctr">
        <a:noAutofit/>
      </a:bodyPr>
      <a:lstStyle>
        <a:defPPr algn="ctr">
          <a:defRPr sz="1100" dirty="0">
            <a:solidFill>
              <a:schemeClr val="tx2"/>
            </a:solidFill>
          </a:defRPr>
        </a:defPPr>
      </a:lstStyle>
    </a:txDef>
  </a:objectDefaults>
  <a:extraClrSchemeLst/>
  <a:extLst>
    <a:ext uri="{05A4C25C-085E-4340-85A3-A5531E510DB2}">
      <thm15:themeFamily xmlns:thm15="http://schemas.microsoft.com/office/thememl/2012/main" name="BBB Theme1" id="{608097DA-44A2-499D-ACCF-635A6553A4A8}" vid="{0C279004-74A5-4C93-94E0-AA7957F851E5}"/>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2"/>
  <sheetViews>
    <sheetView workbookViewId="0">
      <selection activeCell="E14" sqref="E14"/>
    </sheetView>
  </sheetViews>
  <sheetFormatPr defaultRowHeight="13.8" x14ac:dyDescent="0.25"/>
  <sheetData>
    <row r="1" spans="1:1" x14ac:dyDescent="0.25">
      <c r="A1" s="10" t="s">
        <v>0</v>
      </c>
    </row>
    <row r="2" spans="1:1" x14ac:dyDescent="0.25">
      <c r="A2" s="10" t="s">
        <v>1</v>
      </c>
    </row>
    <row r="3" spans="1:1" x14ac:dyDescent="0.25">
      <c r="A3" s="10" t="s">
        <v>2</v>
      </c>
    </row>
    <row r="4" spans="1:1" x14ac:dyDescent="0.25">
      <c r="A4" s="10" t="s">
        <v>3</v>
      </c>
    </row>
    <row r="5" spans="1:1" x14ac:dyDescent="0.25">
      <c r="A5" s="10" t="s">
        <v>4</v>
      </c>
    </row>
    <row r="6" spans="1:1" x14ac:dyDescent="0.25">
      <c r="A6" s="10" t="s">
        <v>5</v>
      </c>
    </row>
    <row r="7" spans="1:1" x14ac:dyDescent="0.25">
      <c r="A7" s="10" t="s">
        <v>6</v>
      </c>
    </row>
    <row r="8" spans="1:1" x14ac:dyDescent="0.25">
      <c r="A8" s="10" t="s">
        <v>7</v>
      </c>
    </row>
    <row r="9" spans="1:1" x14ac:dyDescent="0.25">
      <c r="A9" s="10" t="s">
        <v>8</v>
      </c>
    </row>
    <row r="10" spans="1:1" x14ac:dyDescent="0.25">
      <c r="A10" s="10" t="s">
        <v>9</v>
      </c>
    </row>
    <row r="11" spans="1:1" x14ac:dyDescent="0.25">
      <c r="A11" s="10" t="s">
        <v>10</v>
      </c>
    </row>
    <row r="12" spans="1:1" x14ac:dyDescent="0.25">
      <c r="A12" s="10" t="s">
        <v>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532D2-2FCC-4C4E-A382-9D13FB28C057}">
  <sheetPr>
    <tabColor theme="4"/>
    <pageSetUpPr fitToPage="1"/>
  </sheetPr>
  <dimension ref="A1:Q23"/>
  <sheetViews>
    <sheetView showGridLines="0" topLeftCell="A17" zoomScaleNormal="100" zoomScaleSheetLayoutView="100" zoomScalePageLayoutView="50" workbookViewId="0">
      <selection activeCell="B41" sqref="B41"/>
    </sheetView>
  </sheetViews>
  <sheetFormatPr defaultColWidth="8.69921875" defaultRowHeight="13.8" x14ac:dyDescent="0.25"/>
  <cols>
    <col min="1" max="1" width="4.69921875" style="33" customWidth="1"/>
    <col min="2" max="2" width="4" style="34" customWidth="1"/>
    <col min="3" max="3" width="4.19921875" style="33" customWidth="1"/>
    <col min="4" max="4" width="14.59765625" style="33" customWidth="1"/>
    <col min="5" max="12" width="8.69921875" style="33"/>
    <col min="13" max="13" width="33" style="33" customWidth="1"/>
    <col min="14" max="14" width="39" style="33" customWidth="1"/>
    <col min="15" max="15" width="5" style="33" customWidth="1"/>
    <col min="16" max="16384" width="8.69921875" style="33"/>
  </cols>
  <sheetData>
    <row r="1" spans="1:16" ht="17.399999999999999" x14ac:dyDescent="0.25">
      <c r="A1" s="30"/>
      <c r="B1" s="39"/>
      <c r="C1" s="30"/>
      <c r="D1" s="232" t="s">
        <v>53</v>
      </c>
      <c r="E1" s="403"/>
      <c r="F1" s="404"/>
      <c r="G1" s="404"/>
      <c r="H1" s="404"/>
      <c r="I1" s="404"/>
      <c r="J1" s="404"/>
      <c r="K1" s="404"/>
      <c r="L1" s="405"/>
      <c r="M1" s="30"/>
      <c r="N1" s="30"/>
      <c r="O1" s="30"/>
    </row>
    <row r="2" spans="1:16" ht="17.399999999999999" x14ac:dyDescent="0.25">
      <c r="A2" s="30"/>
      <c r="B2" s="39"/>
      <c r="C2" s="30"/>
      <c r="D2" s="232" t="s">
        <v>54</v>
      </c>
      <c r="E2" s="403"/>
      <c r="F2" s="404"/>
      <c r="G2" s="404"/>
      <c r="H2" s="404"/>
      <c r="I2" s="404"/>
      <c r="J2" s="404"/>
      <c r="K2" s="404"/>
      <c r="L2" s="405"/>
      <c r="M2" s="30"/>
      <c r="N2" s="30"/>
      <c r="O2" s="30"/>
    </row>
    <row r="3" spans="1:16" ht="19.649999999999999" customHeight="1" x14ac:dyDescent="0.25">
      <c r="A3" s="30"/>
      <c r="C3" s="30"/>
      <c r="D3" s="30"/>
      <c r="E3" s="30"/>
      <c r="F3" s="30"/>
      <c r="G3" s="30"/>
      <c r="H3" s="30"/>
      <c r="I3" s="30"/>
      <c r="J3" s="30"/>
      <c r="K3" s="30"/>
      <c r="L3" s="30"/>
      <c r="M3" s="30"/>
      <c r="N3" s="30"/>
      <c r="O3" s="30"/>
    </row>
    <row r="4" spans="1:16" ht="49.5" customHeight="1" thickBot="1" x14ac:dyDescent="0.3">
      <c r="A4" s="30"/>
      <c r="B4" s="406" t="s">
        <v>236</v>
      </c>
      <c r="C4" s="406"/>
      <c r="D4" s="406"/>
      <c r="E4" s="406"/>
      <c r="F4" s="406"/>
      <c r="G4" s="406"/>
      <c r="H4" s="406"/>
      <c r="I4" s="406"/>
      <c r="J4" s="406"/>
      <c r="K4" s="406"/>
      <c r="L4" s="406"/>
      <c r="M4" s="406"/>
      <c r="N4" s="406"/>
      <c r="O4" s="406"/>
    </row>
    <row r="5" spans="1:16" ht="220.5" customHeight="1" thickBot="1" x14ac:dyDescent="0.3">
      <c r="A5" s="30"/>
      <c r="B5" s="407" t="s">
        <v>245</v>
      </c>
      <c r="C5" s="408"/>
      <c r="D5" s="408"/>
      <c r="E5" s="408"/>
      <c r="F5" s="408"/>
      <c r="G5" s="408"/>
      <c r="H5" s="408"/>
      <c r="I5" s="408"/>
      <c r="J5" s="408"/>
      <c r="K5" s="408"/>
      <c r="L5" s="408"/>
      <c r="M5" s="408"/>
      <c r="N5" s="409"/>
      <c r="O5" s="35"/>
    </row>
    <row r="6" spans="1:16" ht="19.2" thickBot="1" x14ac:dyDescent="0.3">
      <c r="A6" s="30"/>
      <c r="B6" s="36"/>
      <c r="C6" s="32"/>
      <c r="D6" s="32"/>
      <c r="E6" s="32"/>
      <c r="F6" s="32"/>
      <c r="G6" s="37"/>
      <c r="H6" s="37"/>
      <c r="I6" s="37"/>
      <c r="J6" s="38"/>
      <c r="K6" s="32"/>
      <c r="L6" s="32"/>
      <c r="M6" s="32"/>
      <c r="N6" s="32"/>
      <c r="O6" s="30"/>
    </row>
    <row r="7" spans="1:16" ht="13.5" customHeight="1" thickTop="1" x14ac:dyDescent="0.25">
      <c r="A7" s="30"/>
      <c r="B7" s="39"/>
      <c r="C7" s="40"/>
      <c r="D7" s="40"/>
      <c r="E7" s="40"/>
      <c r="F7" s="40"/>
      <c r="G7" s="40"/>
      <c r="H7" s="40"/>
      <c r="I7" s="40"/>
      <c r="J7" s="40"/>
      <c r="K7" s="40"/>
      <c r="L7" s="40"/>
      <c r="M7" s="40"/>
      <c r="N7" s="40"/>
      <c r="O7" s="41"/>
    </row>
    <row r="8" spans="1:16" ht="22.8" x14ac:dyDescent="0.25">
      <c r="A8" s="30"/>
      <c r="B8" s="401" t="s">
        <v>56</v>
      </c>
      <c r="C8" s="401"/>
      <c r="D8" s="401"/>
      <c r="E8" s="401"/>
      <c r="F8" s="401"/>
      <c r="G8" s="401"/>
      <c r="H8" s="401"/>
      <c r="I8" s="401"/>
      <c r="J8" s="401"/>
      <c r="K8" s="401"/>
      <c r="L8" s="401"/>
      <c r="M8" s="401"/>
      <c r="N8" s="401"/>
      <c r="O8" s="30"/>
    </row>
    <row r="9" spans="1:16" ht="17.399999999999999" x14ac:dyDescent="0.25">
      <c r="A9" s="30"/>
      <c r="B9" s="42"/>
      <c r="C9" s="43"/>
      <c r="D9" s="43"/>
      <c r="E9" s="43"/>
      <c r="F9" s="43"/>
      <c r="G9" s="43"/>
      <c r="H9" s="43"/>
      <c r="I9" s="43"/>
      <c r="J9" s="43"/>
      <c r="K9" s="43"/>
      <c r="L9" s="43"/>
      <c r="M9" s="43"/>
      <c r="N9" s="43"/>
      <c r="O9" s="30"/>
    </row>
    <row r="10" spans="1:16" ht="47.25" customHeight="1" x14ac:dyDescent="0.25">
      <c r="A10" s="30"/>
      <c r="B10" s="261" t="s">
        <v>57</v>
      </c>
      <c r="C10" s="402" t="s">
        <v>191</v>
      </c>
      <c r="D10" s="402"/>
      <c r="E10" s="402"/>
      <c r="F10" s="402"/>
      <c r="G10" s="402"/>
      <c r="H10" s="402"/>
      <c r="I10" s="402"/>
      <c r="J10" s="402"/>
      <c r="K10" s="402"/>
      <c r="L10" s="402"/>
      <c r="M10" s="402"/>
      <c r="N10" s="402"/>
      <c r="O10" s="44"/>
      <c r="P10" s="45"/>
    </row>
    <row r="11" spans="1:16" ht="52.5" customHeight="1" x14ac:dyDescent="0.25">
      <c r="A11" s="30"/>
      <c r="B11" s="261" t="s">
        <v>57</v>
      </c>
      <c r="C11" s="402" t="s">
        <v>237</v>
      </c>
      <c r="D11" s="402"/>
      <c r="E11" s="402"/>
      <c r="F11" s="402"/>
      <c r="G11" s="402"/>
      <c r="H11" s="402"/>
      <c r="I11" s="402"/>
      <c r="J11" s="402"/>
      <c r="K11" s="402"/>
      <c r="L11" s="402"/>
      <c r="M11" s="402"/>
      <c r="N11" s="402"/>
      <c r="O11" s="44"/>
      <c r="P11" s="41"/>
    </row>
    <row r="12" spans="1:16" ht="35.25" customHeight="1" x14ac:dyDescent="0.25">
      <c r="A12" s="30"/>
      <c r="B12" s="261" t="s">
        <v>57</v>
      </c>
      <c r="C12" s="402" t="s">
        <v>58</v>
      </c>
      <c r="D12" s="402"/>
      <c r="E12" s="402"/>
      <c r="F12" s="402"/>
      <c r="G12" s="402"/>
      <c r="H12" s="402"/>
      <c r="I12" s="402"/>
      <c r="J12" s="402"/>
      <c r="K12" s="402"/>
      <c r="L12" s="402"/>
      <c r="M12" s="402"/>
      <c r="N12" s="402"/>
      <c r="O12" s="46"/>
      <c r="P12" s="41"/>
    </row>
    <row r="13" spans="1:16" ht="49.5" customHeight="1" x14ac:dyDescent="0.25">
      <c r="A13" s="30"/>
      <c r="B13" s="261" t="s">
        <v>57</v>
      </c>
      <c r="C13" s="402" t="s">
        <v>59</v>
      </c>
      <c r="D13" s="402"/>
      <c r="E13" s="402"/>
      <c r="F13" s="402"/>
      <c r="G13" s="402"/>
      <c r="H13" s="402"/>
      <c r="I13" s="402"/>
      <c r="J13" s="402"/>
      <c r="K13" s="402"/>
      <c r="L13" s="402"/>
      <c r="M13" s="402"/>
      <c r="N13" s="402"/>
      <c r="O13" s="44"/>
      <c r="P13" s="41"/>
    </row>
    <row r="14" spans="1:16" ht="22.5" customHeight="1" x14ac:dyDescent="0.25">
      <c r="A14" s="30"/>
      <c r="B14" s="261" t="s">
        <v>57</v>
      </c>
      <c r="C14" s="410" t="s">
        <v>60</v>
      </c>
      <c r="D14" s="410"/>
      <c r="E14" s="410"/>
      <c r="F14" s="410"/>
      <c r="G14" s="410"/>
      <c r="H14" s="410"/>
      <c r="I14" s="410"/>
      <c r="J14" s="410"/>
      <c r="K14" s="410"/>
      <c r="L14" s="410"/>
      <c r="M14" s="410"/>
      <c r="N14" s="410"/>
      <c r="O14" s="30"/>
      <c r="P14" s="41"/>
    </row>
    <row r="15" spans="1:16" ht="24" customHeight="1" x14ac:dyDescent="0.25">
      <c r="A15" s="30"/>
      <c r="B15" s="261" t="s">
        <v>57</v>
      </c>
      <c r="C15" s="410" t="s">
        <v>61</v>
      </c>
      <c r="D15" s="410"/>
      <c r="E15" s="410"/>
      <c r="F15" s="410"/>
      <c r="G15" s="410"/>
      <c r="H15" s="410"/>
      <c r="I15" s="410"/>
      <c r="J15" s="410"/>
      <c r="K15" s="410"/>
      <c r="L15" s="410"/>
      <c r="M15" s="410"/>
      <c r="N15" s="410"/>
      <c r="O15" s="40"/>
      <c r="P15" s="41"/>
    </row>
    <row r="16" spans="1:16" ht="27.15" customHeight="1" thickBot="1" x14ac:dyDescent="0.3">
      <c r="A16" s="30"/>
      <c r="B16" s="261" t="s">
        <v>57</v>
      </c>
      <c r="C16" s="411" t="s">
        <v>62</v>
      </c>
      <c r="D16" s="411"/>
      <c r="E16" s="411"/>
      <c r="F16" s="411"/>
      <c r="G16" s="411"/>
      <c r="H16" s="411"/>
      <c r="I16" s="411"/>
      <c r="J16" s="411"/>
      <c r="K16" s="411"/>
      <c r="L16" s="411"/>
      <c r="M16" s="411"/>
      <c r="N16" s="411"/>
      <c r="O16" s="44"/>
      <c r="P16" s="41"/>
    </row>
    <row r="17" spans="1:17" x14ac:dyDescent="0.25">
      <c r="A17" s="30"/>
      <c r="B17" s="261"/>
      <c r="C17" s="43"/>
      <c r="D17" s="43"/>
      <c r="E17" s="43"/>
      <c r="F17" s="43"/>
      <c r="G17" s="43"/>
      <c r="H17" s="43"/>
      <c r="I17" s="43"/>
      <c r="J17" s="43"/>
      <c r="K17" s="43"/>
      <c r="L17" s="43"/>
      <c r="M17" s="43"/>
      <c r="N17" s="43"/>
      <c r="O17" s="30"/>
      <c r="P17" s="30"/>
      <c r="Q17" s="30"/>
    </row>
    <row r="18" spans="1:17" x14ac:dyDescent="0.25">
      <c r="A18" s="30"/>
      <c r="B18" s="39"/>
      <c r="C18" s="30"/>
      <c r="D18" s="30"/>
      <c r="E18" s="30"/>
      <c r="F18" s="30"/>
      <c r="G18" s="30"/>
      <c r="H18" s="30"/>
      <c r="I18" s="30"/>
      <c r="J18" s="30"/>
      <c r="K18" s="30"/>
      <c r="L18" s="30"/>
      <c r="M18" s="30"/>
      <c r="N18" s="30"/>
      <c r="O18" s="30"/>
      <c r="P18" s="30"/>
      <c r="Q18" s="30"/>
    </row>
    <row r="19" spans="1:17" ht="22.8" x14ac:dyDescent="0.25">
      <c r="A19" s="30"/>
      <c r="B19" s="401" t="s">
        <v>63</v>
      </c>
      <c r="C19" s="401"/>
      <c r="D19" s="401"/>
      <c r="E19" s="401"/>
      <c r="F19" s="401"/>
      <c r="G19" s="401"/>
      <c r="H19" s="401"/>
      <c r="I19" s="401"/>
      <c r="J19" s="401"/>
      <c r="K19" s="401"/>
      <c r="L19" s="401"/>
      <c r="M19" s="401"/>
      <c r="N19" s="401"/>
      <c r="O19" s="30"/>
      <c r="P19" s="30"/>
      <c r="Q19" s="30"/>
    </row>
    <row r="20" spans="1:17" x14ac:dyDescent="0.25">
      <c r="A20" s="30"/>
      <c r="B20" s="39"/>
      <c r="C20" s="30"/>
      <c r="D20" s="30"/>
      <c r="E20" s="30"/>
      <c r="F20" s="30"/>
      <c r="G20" s="30"/>
      <c r="H20" s="30"/>
      <c r="I20" s="30"/>
      <c r="J20" s="30"/>
      <c r="K20" s="30"/>
      <c r="L20" s="30"/>
      <c r="M20" s="30"/>
      <c r="N20" s="30"/>
      <c r="O20" s="30"/>
      <c r="P20" s="30"/>
      <c r="Q20" s="30"/>
    </row>
    <row r="21" spans="1:17" ht="32.25" customHeight="1" x14ac:dyDescent="0.25">
      <c r="B21" s="261" t="s">
        <v>57</v>
      </c>
      <c r="C21" s="402" t="s">
        <v>64</v>
      </c>
      <c r="D21" s="402"/>
      <c r="E21" s="402"/>
      <c r="F21" s="402"/>
      <c r="G21" s="402"/>
      <c r="H21" s="402"/>
      <c r="I21" s="402"/>
      <c r="J21" s="402"/>
      <c r="K21" s="402"/>
      <c r="L21" s="402"/>
      <c r="M21" s="402"/>
      <c r="N21" s="402"/>
    </row>
    <row r="22" spans="1:17" x14ac:dyDescent="0.25">
      <c r="B22" s="261" t="s">
        <v>57</v>
      </c>
      <c r="C22" s="402" t="s">
        <v>65</v>
      </c>
      <c r="D22" s="402"/>
      <c r="E22" s="402"/>
      <c r="F22" s="402"/>
      <c r="G22" s="402"/>
      <c r="H22" s="402"/>
      <c r="I22" s="402"/>
      <c r="J22" s="402"/>
      <c r="K22" s="402"/>
      <c r="L22" s="402"/>
      <c r="M22" s="402"/>
      <c r="N22" s="402"/>
    </row>
    <row r="23" spans="1:17" x14ac:dyDescent="0.25">
      <c r="B23" s="261" t="s">
        <v>57</v>
      </c>
      <c r="C23" s="402" t="s">
        <v>66</v>
      </c>
      <c r="D23" s="402"/>
      <c r="E23" s="402"/>
      <c r="F23" s="402"/>
      <c r="G23" s="402"/>
      <c r="H23" s="402"/>
      <c r="I23" s="402"/>
      <c r="J23" s="402"/>
      <c r="K23" s="402"/>
      <c r="L23" s="402"/>
      <c r="M23" s="402"/>
      <c r="N23" s="402"/>
    </row>
  </sheetData>
  <sheetProtection selectLockedCells="1"/>
  <mergeCells count="16">
    <mergeCell ref="C13:N13"/>
    <mergeCell ref="C14:N14"/>
    <mergeCell ref="B19:N19"/>
    <mergeCell ref="C21:N21"/>
    <mergeCell ref="C22:N22"/>
    <mergeCell ref="C23:N23"/>
    <mergeCell ref="E1:L1"/>
    <mergeCell ref="E2:L2"/>
    <mergeCell ref="B4:O4"/>
    <mergeCell ref="B5:N5"/>
    <mergeCell ref="C15:N15"/>
    <mergeCell ref="C16:N16"/>
    <mergeCell ref="B8:N8"/>
    <mergeCell ref="C10:N10"/>
    <mergeCell ref="C11:N11"/>
    <mergeCell ref="C12:N12"/>
  </mergeCells>
  <printOptions horizontalCentered="1"/>
  <pageMargins left="0.31496062992125984" right="0.31496062992125984" top="0.35433070866141736" bottom="0.15748031496062992" header="0.31496062992125984" footer="0.11811023622047245"/>
  <pageSetup paperSize="9"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6245-A807-4E18-9470-F198711669E1}">
  <sheetPr>
    <tabColor theme="6"/>
  </sheetPr>
  <dimension ref="A1:W344"/>
  <sheetViews>
    <sheetView showGridLines="0" topLeftCell="A325" zoomScale="90" zoomScaleNormal="90" workbookViewId="0">
      <selection activeCell="J354" sqref="J354"/>
    </sheetView>
  </sheetViews>
  <sheetFormatPr defaultRowHeight="13.8" x14ac:dyDescent="0.25"/>
  <cols>
    <col min="9" max="10" width="8.69921875" customWidth="1"/>
    <col min="17" max="17" width="21" customWidth="1"/>
  </cols>
  <sheetData>
    <row r="1" spans="1:23" ht="28.2" x14ac:dyDescent="0.25">
      <c r="A1" s="268" t="s">
        <v>67</v>
      </c>
    </row>
    <row r="2" spans="1:23" ht="28.2" x14ac:dyDescent="0.25">
      <c r="A2" s="268"/>
      <c r="C2" s="232" t="s">
        <v>53</v>
      </c>
      <c r="D2" s="445" t="str">
        <f>IF(ISBLANK(Guidance!$E$1),"",Guidance!$E$1)</f>
        <v/>
      </c>
      <c r="E2" s="404"/>
      <c r="F2" s="404"/>
      <c r="G2" s="404"/>
      <c r="H2" s="404"/>
      <c r="I2" s="404"/>
      <c r="J2" s="404"/>
      <c r="K2" s="404"/>
    </row>
    <row r="3" spans="1:23" ht="28.2" x14ac:dyDescent="0.25">
      <c r="A3" s="268"/>
      <c r="C3" s="232" t="s">
        <v>54</v>
      </c>
      <c r="D3" s="445" t="str">
        <f>IF(ISBLANK(Guidance!$E$2),"",Guidance!$E$2)</f>
        <v/>
      </c>
      <c r="E3" s="404"/>
      <c r="F3" s="404"/>
      <c r="G3" s="404"/>
      <c r="H3" s="404"/>
      <c r="I3" s="404"/>
      <c r="J3" s="404"/>
      <c r="K3" s="404"/>
    </row>
    <row r="4" spans="1:23" ht="28.8" thickBot="1" x14ac:dyDescent="0.3">
      <c r="A4" s="268"/>
    </row>
    <row r="5" spans="1:23" ht="27.75" customHeight="1" x14ac:dyDescent="0.25">
      <c r="A5" s="446" t="s">
        <v>68</v>
      </c>
      <c r="B5" s="447"/>
      <c r="C5" s="447"/>
      <c r="D5" s="447"/>
      <c r="E5" s="447"/>
      <c r="F5" s="447"/>
      <c r="G5" s="447"/>
      <c r="H5" s="447"/>
      <c r="I5" s="447"/>
      <c r="J5" s="447"/>
      <c r="K5" s="447"/>
      <c r="L5" s="447"/>
      <c r="M5" s="447"/>
      <c r="N5" s="447"/>
      <c r="O5" s="447"/>
      <c r="P5" s="447"/>
      <c r="Q5" s="448"/>
    </row>
    <row r="6" spans="1:23" ht="27.75" customHeight="1" x14ac:dyDescent="0.25">
      <c r="A6" s="449"/>
      <c r="B6" s="450"/>
      <c r="C6" s="450"/>
      <c r="D6" s="450"/>
      <c r="E6" s="450"/>
      <c r="F6" s="450"/>
      <c r="G6" s="450"/>
      <c r="H6" s="450"/>
      <c r="I6" s="450"/>
      <c r="J6" s="450"/>
      <c r="K6" s="450"/>
      <c r="L6" s="450"/>
      <c r="M6" s="450"/>
      <c r="N6" s="450"/>
      <c r="O6" s="450"/>
      <c r="P6" s="450"/>
      <c r="Q6" s="451"/>
    </row>
    <row r="7" spans="1:23" ht="15" customHeight="1" x14ac:dyDescent="0.25">
      <c r="A7" s="415" t="s">
        <v>69</v>
      </c>
      <c r="B7" s="416"/>
      <c r="C7" s="416"/>
      <c r="D7" s="416"/>
      <c r="E7" s="416"/>
      <c r="F7" s="416"/>
      <c r="G7" s="416"/>
      <c r="H7" s="416"/>
      <c r="I7" s="416"/>
      <c r="J7" s="416"/>
      <c r="K7" s="416"/>
      <c r="L7" s="416"/>
      <c r="M7" s="416"/>
      <c r="N7" s="416"/>
      <c r="O7" s="416"/>
      <c r="P7" s="416"/>
      <c r="Q7" s="417"/>
    </row>
    <row r="8" spans="1:23" ht="15" customHeight="1" x14ac:dyDescent="0.25">
      <c r="A8" s="415" t="s">
        <v>238</v>
      </c>
      <c r="B8" s="416"/>
      <c r="C8" s="416"/>
      <c r="D8" s="416"/>
      <c r="E8" s="416"/>
      <c r="F8" s="416"/>
      <c r="G8" s="416"/>
      <c r="H8" s="416"/>
      <c r="I8" s="416"/>
      <c r="J8" s="416"/>
      <c r="K8" s="416"/>
      <c r="L8" s="416"/>
      <c r="M8" s="416"/>
      <c r="N8" s="416"/>
      <c r="O8" s="416"/>
      <c r="P8" s="416"/>
      <c r="Q8" s="417"/>
    </row>
    <row r="9" spans="1:23" x14ac:dyDescent="0.25">
      <c r="A9" s="412" t="s">
        <v>239</v>
      </c>
      <c r="B9" s="413"/>
      <c r="C9" s="413"/>
      <c r="D9" s="413"/>
      <c r="E9" s="413"/>
      <c r="F9" s="413"/>
      <c r="G9" s="413"/>
      <c r="H9" s="413"/>
      <c r="I9" s="413"/>
      <c r="J9" s="413"/>
      <c r="K9" s="413"/>
      <c r="L9" s="413"/>
      <c r="M9" s="413"/>
      <c r="N9" s="413"/>
      <c r="O9" s="413"/>
      <c r="P9" s="413"/>
      <c r="Q9" s="414"/>
    </row>
    <row r="10" spans="1:23" ht="15" customHeight="1" x14ac:dyDescent="0.25">
      <c r="A10" s="415" t="s">
        <v>240</v>
      </c>
      <c r="B10" s="416"/>
      <c r="C10" s="416"/>
      <c r="D10" s="416"/>
      <c r="E10" s="416"/>
      <c r="F10" s="416"/>
      <c r="G10" s="416"/>
      <c r="H10" s="416"/>
      <c r="I10" s="416"/>
      <c r="J10" s="416"/>
      <c r="K10" s="416"/>
      <c r="L10" s="416"/>
      <c r="M10" s="416"/>
      <c r="N10" s="416"/>
      <c r="O10" s="416"/>
      <c r="P10" s="416"/>
      <c r="Q10" s="417"/>
    </row>
    <row r="11" spans="1:23" ht="24" customHeight="1" thickBot="1" x14ac:dyDescent="0.3">
      <c r="A11" s="418" t="s">
        <v>241</v>
      </c>
      <c r="B11" s="419"/>
      <c r="C11" s="419"/>
      <c r="D11" s="419"/>
      <c r="E11" s="419"/>
      <c r="F11" s="419"/>
      <c r="G11" s="419"/>
      <c r="H11" s="419"/>
      <c r="I11" s="419"/>
      <c r="J11" s="419"/>
      <c r="K11" s="419"/>
      <c r="L11" s="419"/>
      <c r="M11" s="419"/>
      <c r="N11" s="419"/>
      <c r="O11" s="419"/>
      <c r="P11" s="419"/>
      <c r="Q11" s="420"/>
    </row>
    <row r="12" spans="1:23" ht="14.4" thickBot="1" x14ac:dyDescent="0.3">
      <c r="A12" s="29"/>
      <c r="B12" s="29"/>
      <c r="C12" s="29"/>
      <c r="D12" s="29"/>
      <c r="E12" s="29"/>
      <c r="F12" s="29"/>
      <c r="G12" s="29"/>
      <c r="H12" s="29"/>
      <c r="I12" s="29"/>
      <c r="J12" s="29"/>
      <c r="K12" s="29"/>
      <c r="L12" s="29"/>
    </row>
    <row r="13" spans="1:23" ht="15" customHeight="1" x14ac:dyDescent="0.25">
      <c r="A13" s="421" t="s">
        <v>70</v>
      </c>
      <c r="B13" s="422"/>
      <c r="C13" s="422"/>
      <c r="D13" s="422"/>
      <c r="E13" s="422"/>
      <c r="F13" s="422"/>
      <c r="G13" s="422"/>
      <c r="H13" s="422"/>
      <c r="I13" s="423"/>
      <c r="J13" s="430" t="s">
        <v>71</v>
      </c>
      <c r="K13" s="431"/>
      <c r="L13" s="431"/>
      <c r="M13" s="431"/>
      <c r="N13" s="431"/>
      <c r="O13" s="431"/>
      <c r="P13" s="431"/>
      <c r="Q13" s="432"/>
      <c r="R13" s="269"/>
      <c r="S13" s="269"/>
      <c r="T13" s="269"/>
      <c r="U13" s="269"/>
      <c r="V13" s="269"/>
      <c r="W13" s="269"/>
    </row>
    <row r="14" spans="1:23" ht="15" customHeight="1" x14ac:dyDescent="0.25">
      <c r="A14" s="424"/>
      <c r="B14" s="425"/>
      <c r="C14" s="425"/>
      <c r="D14" s="425"/>
      <c r="E14" s="425"/>
      <c r="F14" s="425"/>
      <c r="G14" s="425"/>
      <c r="H14" s="425"/>
      <c r="I14" s="426"/>
      <c r="J14" s="433"/>
      <c r="K14" s="434"/>
      <c r="L14" s="434"/>
      <c r="M14" s="434"/>
      <c r="N14" s="434"/>
      <c r="O14" s="434"/>
      <c r="P14" s="434"/>
      <c r="Q14" s="435"/>
      <c r="R14" s="269"/>
      <c r="S14" s="269"/>
      <c r="T14" s="269"/>
      <c r="U14" s="269"/>
      <c r="V14" s="269"/>
      <c r="W14" s="269"/>
    </row>
    <row r="15" spans="1:23" ht="15" customHeight="1" thickBot="1" x14ac:dyDescent="0.3">
      <c r="A15" s="427"/>
      <c r="B15" s="428"/>
      <c r="C15" s="428"/>
      <c r="D15" s="428"/>
      <c r="E15" s="428"/>
      <c r="F15" s="428"/>
      <c r="G15" s="428"/>
      <c r="H15" s="428"/>
      <c r="I15" s="429"/>
      <c r="J15" s="436"/>
      <c r="K15" s="437"/>
      <c r="L15" s="437"/>
      <c r="M15" s="437"/>
      <c r="N15" s="437"/>
      <c r="O15" s="437"/>
      <c r="P15" s="437"/>
      <c r="Q15" s="438"/>
      <c r="R15" s="269"/>
      <c r="S15" s="269"/>
      <c r="T15" s="269"/>
      <c r="U15" s="269"/>
      <c r="V15" s="269"/>
      <c r="W15" s="269"/>
    </row>
    <row r="16" spans="1:23" ht="30" customHeight="1" thickBot="1" x14ac:dyDescent="0.3">
      <c r="A16" s="439" t="s">
        <v>72</v>
      </c>
      <c r="B16" s="440"/>
      <c r="C16" s="440"/>
      <c r="D16" s="440"/>
      <c r="E16" s="440"/>
      <c r="F16" s="440"/>
      <c r="G16" s="440"/>
      <c r="H16" s="440"/>
      <c r="I16" s="441"/>
      <c r="J16" s="442"/>
      <c r="K16" s="443"/>
      <c r="L16" s="443"/>
      <c r="M16" s="443"/>
      <c r="N16" s="443"/>
      <c r="O16" s="443"/>
      <c r="P16" s="443"/>
      <c r="Q16" s="444"/>
    </row>
    <row r="17" spans="1:17" x14ac:dyDescent="0.25">
      <c r="A17" s="452"/>
      <c r="B17" s="453"/>
      <c r="C17" s="453"/>
      <c r="D17" s="453"/>
      <c r="E17" s="453"/>
      <c r="F17" s="453"/>
      <c r="G17" s="453"/>
      <c r="H17" s="453"/>
      <c r="I17" s="454"/>
      <c r="J17" s="461" t="s">
        <v>73</v>
      </c>
      <c r="K17" s="462"/>
      <c r="L17" s="462"/>
      <c r="M17" s="462"/>
      <c r="N17" s="462"/>
      <c r="O17" s="462"/>
      <c r="P17" s="462"/>
      <c r="Q17" s="463"/>
    </row>
    <row r="18" spans="1:17" x14ac:dyDescent="0.25">
      <c r="A18" s="455"/>
      <c r="B18" s="456"/>
      <c r="C18" s="456"/>
      <c r="D18" s="456"/>
      <c r="E18" s="456"/>
      <c r="F18" s="456"/>
      <c r="G18" s="456"/>
      <c r="H18" s="456"/>
      <c r="I18" s="457"/>
      <c r="J18" s="464"/>
      <c r="K18" s="465"/>
      <c r="L18" s="465"/>
      <c r="M18" s="465"/>
      <c r="N18" s="465"/>
      <c r="O18" s="465"/>
      <c r="P18" s="465"/>
      <c r="Q18" s="466"/>
    </row>
    <row r="19" spans="1:17" x14ac:dyDescent="0.25">
      <c r="A19" s="455"/>
      <c r="B19" s="456"/>
      <c r="C19" s="456"/>
      <c r="D19" s="456"/>
      <c r="E19" s="456"/>
      <c r="F19" s="456"/>
      <c r="G19" s="456"/>
      <c r="H19" s="456"/>
      <c r="I19" s="457"/>
      <c r="J19" s="464"/>
      <c r="K19" s="465"/>
      <c r="L19" s="465"/>
      <c r="M19" s="465"/>
      <c r="N19" s="465"/>
      <c r="O19" s="465"/>
      <c r="P19" s="465"/>
      <c r="Q19" s="466"/>
    </row>
    <row r="20" spans="1:17" x14ac:dyDescent="0.25">
      <c r="A20" s="455"/>
      <c r="B20" s="456"/>
      <c r="C20" s="456"/>
      <c r="D20" s="456"/>
      <c r="E20" s="456"/>
      <c r="F20" s="456"/>
      <c r="G20" s="456"/>
      <c r="H20" s="456"/>
      <c r="I20" s="457"/>
      <c r="J20" s="464"/>
      <c r="K20" s="465"/>
      <c r="L20" s="465"/>
      <c r="M20" s="465"/>
      <c r="N20" s="465"/>
      <c r="O20" s="465"/>
      <c r="P20" s="465"/>
      <c r="Q20" s="466"/>
    </row>
    <row r="21" spans="1:17" x14ac:dyDescent="0.25">
      <c r="A21" s="455"/>
      <c r="B21" s="456"/>
      <c r="C21" s="456"/>
      <c r="D21" s="456"/>
      <c r="E21" s="456"/>
      <c r="F21" s="456"/>
      <c r="G21" s="456"/>
      <c r="H21" s="456"/>
      <c r="I21" s="457"/>
      <c r="J21" s="464"/>
      <c r="K21" s="465"/>
      <c r="L21" s="465"/>
      <c r="M21" s="465"/>
      <c r="N21" s="465"/>
      <c r="O21" s="465"/>
      <c r="P21" s="465"/>
      <c r="Q21" s="466"/>
    </row>
    <row r="22" spans="1:17" x14ac:dyDescent="0.25">
      <c r="A22" s="455"/>
      <c r="B22" s="456"/>
      <c r="C22" s="456"/>
      <c r="D22" s="456"/>
      <c r="E22" s="456"/>
      <c r="F22" s="456"/>
      <c r="G22" s="456"/>
      <c r="H22" s="456"/>
      <c r="I22" s="457"/>
      <c r="J22" s="464"/>
      <c r="K22" s="465"/>
      <c r="L22" s="465"/>
      <c r="M22" s="465"/>
      <c r="N22" s="465"/>
      <c r="O22" s="465"/>
      <c r="P22" s="465"/>
      <c r="Q22" s="466"/>
    </row>
    <row r="23" spans="1:17" x14ac:dyDescent="0.25">
      <c r="A23" s="455"/>
      <c r="B23" s="456"/>
      <c r="C23" s="456"/>
      <c r="D23" s="456"/>
      <c r="E23" s="456"/>
      <c r="F23" s="456"/>
      <c r="G23" s="456"/>
      <c r="H23" s="456"/>
      <c r="I23" s="457"/>
      <c r="J23" s="464"/>
      <c r="K23" s="465"/>
      <c r="L23" s="465"/>
      <c r="M23" s="465"/>
      <c r="N23" s="465"/>
      <c r="O23" s="465"/>
      <c r="P23" s="465"/>
      <c r="Q23" s="466"/>
    </row>
    <row r="24" spans="1:17" x14ac:dyDescent="0.25">
      <c r="A24" s="455"/>
      <c r="B24" s="456"/>
      <c r="C24" s="456"/>
      <c r="D24" s="456"/>
      <c r="E24" s="456"/>
      <c r="F24" s="456"/>
      <c r="G24" s="456"/>
      <c r="H24" s="456"/>
      <c r="I24" s="457"/>
      <c r="J24" s="464"/>
      <c r="K24" s="465"/>
      <c r="L24" s="465"/>
      <c r="M24" s="465"/>
      <c r="N24" s="465"/>
      <c r="O24" s="465"/>
      <c r="P24" s="465"/>
      <c r="Q24" s="466"/>
    </row>
    <row r="25" spans="1:17" x14ac:dyDescent="0.25">
      <c r="A25" s="455"/>
      <c r="B25" s="456"/>
      <c r="C25" s="456"/>
      <c r="D25" s="456"/>
      <c r="E25" s="456"/>
      <c r="F25" s="456"/>
      <c r="G25" s="456"/>
      <c r="H25" s="456"/>
      <c r="I25" s="457"/>
      <c r="J25" s="464"/>
      <c r="K25" s="465"/>
      <c r="L25" s="465"/>
      <c r="M25" s="465"/>
      <c r="N25" s="465"/>
      <c r="O25" s="465"/>
      <c r="P25" s="465"/>
      <c r="Q25" s="466"/>
    </row>
    <row r="26" spans="1:17" x14ac:dyDescent="0.25">
      <c r="A26" s="455"/>
      <c r="B26" s="456"/>
      <c r="C26" s="456"/>
      <c r="D26" s="456"/>
      <c r="E26" s="456"/>
      <c r="F26" s="456"/>
      <c r="G26" s="456"/>
      <c r="H26" s="456"/>
      <c r="I26" s="457"/>
      <c r="J26" s="464"/>
      <c r="K26" s="465"/>
      <c r="L26" s="465"/>
      <c r="M26" s="465"/>
      <c r="N26" s="465"/>
      <c r="O26" s="465"/>
      <c r="P26" s="465"/>
      <c r="Q26" s="466"/>
    </row>
    <row r="27" spans="1:17" x14ac:dyDescent="0.25">
      <c r="A27" s="455"/>
      <c r="B27" s="456"/>
      <c r="C27" s="456"/>
      <c r="D27" s="456"/>
      <c r="E27" s="456"/>
      <c r="F27" s="456"/>
      <c r="G27" s="456"/>
      <c r="H27" s="456"/>
      <c r="I27" s="457"/>
      <c r="J27" s="464"/>
      <c r="K27" s="465"/>
      <c r="L27" s="465"/>
      <c r="M27" s="465"/>
      <c r="N27" s="465"/>
      <c r="O27" s="465"/>
      <c r="P27" s="465"/>
      <c r="Q27" s="466"/>
    </row>
    <row r="28" spans="1:17" x14ac:dyDescent="0.25">
      <c r="A28" s="455"/>
      <c r="B28" s="456"/>
      <c r="C28" s="456"/>
      <c r="D28" s="456"/>
      <c r="E28" s="456"/>
      <c r="F28" s="456"/>
      <c r="G28" s="456"/>
      <c r="H28" s="456"/>
      <c r="I28" s="457"/>
      <c r="J28" s="464"/>
      <c r="K28" s="465"/>
      <c r="L28" s="465"/>
      <c r="M28" s="465"/>
      <c r="N28" s="465"/>
      <c r="O28" s="465"/>
      <c r="P28" s="465"/>
      <c r="Q28" s="466"/>
    </row>
    <row r="29" spans="1:17" x14ac:dyDescent="0.25">
      <c r="A29" s="455"/>
      <c r="B29" s="456"/>
      <c r="C29" s="456"/>
      <c r="D29" s="456"/>
      <c r="E29" s="456"/>
      <c r="F29" s="456"/>
      <c r="G29" s="456"/>
      <c r="H29" s="456"/>
      <c r="I29" s="457"/>
      <c r="J29" s="464"/>
      <c r="K29" s="465"/>
      <c r="L29" s="465"/>
      <c r="M29" s="465"/>
      <c r="N29" s="465"/>
      <c r="O29" s="465"/>
      <c r="P29" s="465"/>
      <c r="Q29" s="466"/>
    </row>
    <row r="30" spans="1:17" x14ac:dyDescent="0.25">
      <c r="A30" s="455"/>
      <c r="B30" s="456"/>
      <c r="C30" s="456"/>
      <c r="D30" s="456"/>
      <c r="E30" s="456"/>
      <c r="F30" s="456"/>
      <c r="G30" s="456"/>
      <c r="H30" s="456"/>
      <c r="I30" s="457"/>
      <c r="J30" s="464"/>
      <c r="K30" s="465"/>
      <c r="L30" s="465"/>
      <c r="M30" s="465"/>
      <c r="N30" s="465"/>
      <c r="O30" s="465"/>
      <c r="P30" s="465"/>
      <c r="Q30" s="466"/>
    </row>
    <row r="31" spans="1:17" x14ac:dyDescent="0.25">
      <c r="A31" s="455"/>
      <c r="B31" s="456"/>
      <c r="C31" s="456"/>
      <c r="D31" s="456"/>
      <c r="E31" s="456"/>
      <c r="F31" s="456"/>
      <c r="G31" s="456"/>
      <c r="H31" s="456"/>
      <c r="I31" s="457"/>
      <c r="J31" s="464"/>
      <c r="K31" s="465"/>
      <c r="L31" s="465"/>
      <c r="M31" s="465"/>
      <c r="N31" s="465"/>
      <c r="O31" s="465"/>
      <c r="P31" s="465"/>
      <c r="Q31" s="466"/>
    </row>
    <row r="32" spans="1:17" x14ac:dyDescent="0.25">
      <c r="A32" s="455"/>
      <c r="B32" s="456"/>
      <c r="C32" s="456"/>
      <c r="D32" s="456"/>
      <c r="E32" s="456"/>
      <c r="F32" s="456"/>
      <c r="G32" s="456"/>
      <c r="H32" s="456"/>
      <c r="I32" s="457"/>
      <c r="J32" s="464"/>
      <c r="K32" s="465"/>
      <c r="L32" s="465"/>
      <c r="M32" s="465"/>
      <c r="N32" s="465"/>
      <c r="O32" s="465"/>
      <c r="P32" s="465"/>
      <c r="Q32" s="466"/>
    </row>
    <row r="33" spans="1:17" x14ac:dyDescent="0.25">
      <c r="A33" s="455"/>
      <c r="B33" s="456"/>
      <c r="C33" s="456"/>
      <c r="D33" s="456"/>
      <c r="E33" s="456"/>
      <c r="F33" s="456"/>
      <c r="G33" s="456"/>
      <c r="H33" s="456"/>
      <c r="I33" s="457"/>
      <c r="J33" s="464"/>
      <c r="K33" s="465"/>
      <c r="L33" s="465"/>
      <c r="M33" s="465"/>
      <c r="N33" s="465"/>
      <c r="O33" s="465"/>
      <c r="P33" s="465"/>
      <c r="Q33" s="466"/>
    </row>
    <row r="34" spans="1:17" ht="4.2" customHeight="1" thickBot="1" x14ac:dyDescent="0.3">
      <c r="A34" s="455"/>
      <c r="B34" s="456"/>
      <c r="C34" s="456"/>
      <c r="D34" s="456"/>
      <c r="E34" s="456"/>
      <c r="F34" s="456"/>
      <c r="G34" s="456"/>
      <c r="H34" s="456"/>
      <c r="I34" s="457"/>
      <c r="J34" s="464"/>
      <c r="K34" s="465"/>
      <c r="L34" s="465"/>
      <c r="M34" s="465"/>
      <c r="N34" s="465"/>
      <c r="O34" s="465"/>
      <c r="P34" s="465"/>
      <c r="Q34" s="466"/>
    </row>
    <row r="35" spans="1:17" ht="14.4" hidden="1" thickBot="1" x14ac:dyDescent="0.3">
      <c r="A35" s="458"/>
      <c r="B35" s="459"/>
      <c r="C35" s="459"/>
      <c r="D35" s="459"/>
      <c r="E35" s="459"/>
      <c r="F35" s="459"/>
      <c r="G35" s="459"/>
      <c r="H35" s="459"/>
      <c r="I35" s="460"/>
      <c r="J35" s="467"/>
      <c r="K35" s="468"/>
      <c r="L35" s="468"/>
      <c r="M35" s="468"/>
      <c r="N35" s="468"/>
      <c r="O35" s="468"/>
      <c r="P35" s="468"/>
      <c r="Q35" s="469"/>
    </row>
    <row r="36" spans="1:17" x14ac:dyDescent="0.25">
      <c r="A36" s="477" t="s">
        <v>74</v>
      </c>
      <c r="B36" s="478"/>
      <c r="C36" s="478"/>
      <c r="D36" s="478"/>
      <c r="E36" s="478"/>
      <c r="F36" s="478"/>
      <c r="G36" s="478"/>
      <c r="H36" s="478"/>
      <c r="I36" s="479"/>
      <c r="J36" s="483"/>
      <c r="K36" s="484"/>
      <c r="L36" s="484"/>
      <c r="M36" s="484"/>
      <c r="N36" s="484"/>
      <c r="O36" s="484"/>
      <c r="P36" s="484"/>
      <c r="Q36" s="485"/>
    </row>
    <row r="37" spans="1:17" x14ac:dyDescent="0.25">
      <c r="A37" s="480"/>
      <c r="B37" s="481"/>
      <c r="C37" s="481"/>
      <c r="D37" s="481"/>
      <c r="E37" s="481"/>
      <c r="F37" s="481"/>
      <c r="G37" s="481"/>
      <c r="H37" s="481"/>
      <c r="I37" s="482"/>
      <c r="J37" s="486"/>
      <c r="K37" s="487"/>
      <c r="L37" s="487"/>
      <c r="M37" s="487"/>
      <c r="N37" s="487"/>
      <c r="O37" s="487"/>
      <c r="P37" s="487"/>
      <c r="Q37" s="488"/>
    </row>
    <row r="38" spans="1:17" ht="30" customHeight="1" thickBot="1" x14ac:dyDescent="0.3">
      <c r="A38" s="489" t="s">
        <v>75</v>
      </c>
      <c r="B38" s="490"/>
      <c r="C38" s="490"/>
      <c r="D38" s="490"/>
      <c r="E38" s="490"/>
      <c r="F38" s="490"/>
      <c r="G38" s="490"/>
      <c r="H38" s="490"/>
      <c r="I38" s="491"/>
      <c r="J38" s="492"/>
      <c r="K38" s="493"/>
      <c r="L38" s="493"/>
      <c r="M38" s="493"/>
      <c r="N38" s="493"/>
      <c r="O38" s="493"/>
      <c r="P38" s="493"/>
      <c r="Q38" s="494"/>
    </row>
    <row r="39" spans="1:17" ht="34.950000000000003" customHeight="1" x14ac:dyDescent="0.25">
      <c r="A39" s="452"/>
      <c r="B39" s="453"/>
      <c r="C39" s="453"/>
      <c r="D39" s="453"/>
      <c r="E39" s="453"/>
      <c r="F39" s="453"/>
      <c r="G39" s="453"/>
      <c r="H39" s="453"/>
      <c r="I39" s="454"/>
      <c r="J39" s="461" t="s">
        <v>242</v>
      </c>
      <c r="K39" s="462"/>
      <c r="L39" s="462"/>
      <c r="M39" s="462"/>
      <c r="N39" s="462"/>
      <c r="O39" s="462"/>
      <c r="P39" s="462"/>
      <c r="Q39" s="463"/>
    </row>
    <row r="40" spans="1:17" ht="34.950000000000003" customHeight="1" x14ac:dyDescent="0.25">
      <c r="A40" s="455"/>
      <c r="B40" s="456"/>
      <c r="C40" s="456"/>
      <c r="D40" s="456"/>
      <c r="E40" s="456"/>
      <c r="F40" s="456"/>
      <c r="G40" s="456"/>
      <c r="H40" s="456"/>
      <c r="I40" s="457"/>
      <c r="J40" s="464"/>
      <c r="K40" s="465"/>
      <c r="L40" s="465"/>
      <c r="M40" s="465"/>
      <c r="N40" s="465"/>
      <c r="O40" s="465"/>
      <c r="P40" s="465"/>
      <c r="Q40" s="466"/>
    </row>
    <row r="41" spans="1:17" ht="34.950000000000003" customHeight="1" x14ac:dyDescent="0.25">
      <c r="A41" s="455"/>
      <c r="B41" s="456"/>
      <c r="C41" s="456"/>
      <c r="D41" s="456"/>
      <c r="E41" s="456"/>
      <c r="F41" s="456"/>
      <c r="G41" s="456"/>
      <c r="H41" s="456"/>
      <c r="I41" s="457"/>
      <c r="J41" s="464"/>
      <c r="K41" s="465"/>
      <c r="L41" s="465"/>
      <c r="M41" s="465"/>
      <c r="N41" s="465"/>
      <c r="O41" s="465"/>
      <c r="P41" s="465"/>
      <c r="Q41" s="466"/>
    </row>
    <row r="42" spans="1:17" ht="34.950000000000003" customHeight="1" x14ac:dyDescent="0.25">
      <c r="A42" s="455"/>
      <c r="B42" s="456"/>
      <c r="C42" s="456"/>
      <c r="D42" s="456"/>
      <c r="E42" s="456"/>
      <c r="F42" s="456"/>
      <c r="G42" s="456"/>
      <c r="H42" s="456"/>
      <c r="I42" s="457"/>
      <c r="J42" s="464"/>
      <c r="K42" s="465"/>
      <c r="L42" s="465"/>
      <c r="M42" s="465"/>
      <c r="N42" s="465"/>
      <c r="O42" s="465"/>
      <c r="P42" s="465"/>
      <c r="Q42" s="466"/>
    </row>
    <row r="43" spans="1:17" ht="34.950000000000003" customHeight="1" x14ac:dyDescent="0.25">
      <c r="A43" s="455"/>
      <c r="B43" s="456"/>
      <c r="C43" s="456"/>
      <c r="D43" s="456"/>
      <c r="E43" s="456"/>
      <c r="F43" s="456"/>
      <c r="G43" s="456"/>
      <c r="H43" s="456"/>
      <c r="I43" s="457"/>
      <c r="J43" s="464"/>
      <c r="K43" s="465"/>
      <c r="L43" s="465"/>
      <c r="M43" s="465"/>
      <c r="N43" s="465"/>
      <c r="O43" s="465"/>
      <c r="P43" s="465"/>
      <c r="Q43" s="466"/>
    </row>
    <row r="44" spans="1:17" ht="34.950000000000003" customHeight="1" x14ac:dyDescent="0.25">
      <c r="A44" s="455"/>
      <c r="B44" s="456"/>
      <c r="C44" s="456"/>
      <c r="D44" s="456"/>
      <c r="E44" s="456"/>
      <c r="F44" s="456"/>
      <c r="G44" s="456"/>
      <c r="H44" s="456"/>
      <c r="I44" s="457"/>
      <c r="J44" s="464"/>
      <c r="K44" s="465"/>
      <c r="L44" s="465"/>
      <c r="M44" s="465"/>
      <c r="N44" s="465"/>
      <c r="O44" s="465"/>
      <c r="P44" s="465"/>
      <c r="Q44" s="466"/>
    </row>
    <row r="45" spans="1:17" ht="100.95" customHeight="1" thickBot="1" x14ac:dyDescent="0.3">
      <c r="A45" s="458"/>
      <c r="B45" s="459"/>
      <c r="C45" s="459"/>
      <c r="D45" s="459"/>
      <c r="E45" s="459"/>
      <c r="F45" s="459"/>
      <c r="G45" s="459"/>
      <c r="H45" s="459"/>
      <c r="I45" s="460"/>
      <c r="J45" s="467"/>
      <c r="K45" s="468"/>
      <c r="L45" s="468"/>
      <c r="M45" s="468"/>
      <c r="N45" s="468"/>
      <c r="O45" s="468"/>
      <c r="P45" s="468"/>
      <c r="Q45" s="469"/>
    </row>
    <row r="46" spans="1:17" ht="30" customHeight="1" thickBot="1" x14ac:dyDescent="0.3">
      <c r="A46" s="470" t="s">
        <v>76</v>
      </c>
      <c r="B46" s="471"/>
      <c r="C46" s="471"/>
      <c r="D46" s="471"/>
      <c r="E46" s="471"/>
      <c r="F46" s="471"/>
      <c r="G46" s="471"/>
      <c r="H46" s="471"/>
      <c r="I46" s="472"/>
      <c r="J46" s="473"/>
      <c r="K46" s="474"/>
      <c r="L46" s="474"/>
      <c r="M46" s="474"/>
      <c r="N46" s="474"/>
      <c r="O46" s="474"/>
      <c r="P46" s="474"/>
      <c r="Q46" s="475"/>
    </row>
    <row r="47" spans="1:17" ht="20.100000000000001" customHeight="1" x14ac:dyDescent="0.25">
      <c r="A47" s="476"/>
      <c r="B47" s="453"/>
      <c r="C47" s="453"/>
      <c r="D47" s="453"/>
      <c r="E47" s="453"/>
      <c r="F47" s="453"/>
      <c r="G47" s="453"/>
      <c r="H47" s="453"/>
      <c r="I47" s="454"/>
      <c r="J47" s="461" t="s">
        <v>77</v>
      </c>
      <c r="K47" s="462"/>
      <c r="L47" s="462"/>
      <c r="M47" s="462"/>
      <c r="N47" s="462"/>
      <c r="O47" s="462"/>
      <c r="P47" s="462"/>
      <c r="Q47" s="463"/>
    </row>
    <row r="48" spans="1:17" ht="20.100000000000001" customHeight="1" x14ac:dyDescent="0.25">
      <c r="A48" s="455"/>
      <c r="B48" s="456"/>
      <c r="C48" s="456"/>
      <c r="D48" s="456"/>
      <c r="E48" s="456"/>
      <c r="F48" s="456"/>
      <c r="G48" s="456"/>
      <c r="H48" s="456"/>
      <c r="I48" s="457"/>
      <c r="J48" s="464"/>
      <c r="K48" s="465"/>
      <c r="L48" s="465"/>
      <c r="M48" s="465"/>
      <c r="N48" s="465"/>
      <c r="O48" s="465"/>
      <c r="P48" s="465"/>
      <c r="Q48" s="466"/>
    </row>
    <row r="49" spans="1:17" ht="20.100000000000001" customHeight="1" x14ac:dyDescent="0.25">
      <c r="A49" s="455"/>
      <c r="B49" s="456"/>
      <c r="C49" s="456"/>
      <c r="D49" s="456"/>
      <c r="E49" s="456"/>
      <c r="F49" s="456"/>
      <c r="G49" s="456"/>
      <c r="H49" s="456"/>
      <c r="I49" s="457"/>
      <c r="J49" s="464"/>
      <c r="K49" s="465"/>
      <c r="L49" s="465"/>
      <c r="M49" s="465"/>
      <c r="N49" s="465"/>
      <c r="O49" s="465"/>
      <c r="P49" s="465"/>
      <c r="Q49" s="466"/>
    </row>
    <row r="50" spans="1:17" ht="20.100000000000001" customHeight="1" x14ac:dyDescent="0.25">
      <c r="A50" s="455"/>
      <c r="B50" s="456"/>
      <c r="C50" s="456"/>
      <c r="D50" s="456"/>
      <c r="E50" s="456"/>
      <c r="F50" s="456"/>
      <c r="G50" s="456"/>
      <c r="H50" s="456"/>
      <c r="I50" s="457"/>
      <c r="J50" s="464"/>
      <c r="K50" s="465"/>
      <c r="L50" s="465"/>
      <c r="M50" s="465"/>
      <c r="N50" s="465"/>
      <c r="O50" s="465"/>
      <c r="P50" s="465"/>
      <c r="Q50" s="466"/>
    </row>
    <row r="51" spans="1:17" ht="17.399999999999999" customHeight="1" x14ac:dyDescent="0.25">
      <c r="A51" s="455"/>
      <c r="B51" s="456"/>
      <c r="C51" s="456"/>
      <c r="D51" s="456"/>
      <c r="E51" s="456"/>
      <c r="F51" s="456"/>
      <c r="G51" s="456"/>
      <c r="H51" s="456"/>
      <c r="I51" s="457"/>
      <c r="J51" s="464"/>
      <c r="K51" s="465"/>
      <c r="L51" s="465"/>
      <c r="M51" s="465"/>
      <c r="N51" s="465"/>
      <c r="O51" s="465"/>
      <c r="P51" s="465"/>
      <c r="Q51" s="466"/>
    </row>
    <row r="52" spans="1:17" ht="19.95" hidden="1" customHeight="1" thickBot="1" x14ac:dyDescent="0.3">
      <c r="A52" s="455"/>
      <c r="B52" s="456"/>
      <c r="C52" s="456"/>
      <c r="D52" s="456"/>
      <c r="E52" s="456"/>
      <c r="F52" s="456"/>
      <c r="G52" s="456"/>
      <c r="H52" s="456"/>
      <c r="I52" s="457"/>
      <c r="J52" s="464"/>
      <c r="K52" s="465"/>
      <c r="L52" s="465"/>
      <c r="M52" s="465"/>
      <c r="N52" s="465"/>
      <c r="O52" s="465"/>
      <c r="P52" s="465"/>
      <c r="Q52" s="466"/>
    </row>
    <row r="53" spans="1:17" ht="19.95" hidden="1" customHeight="1" thickBot="1" x14ac:dyDescent="0.3">
      <c r="A53" s="458"/>
      <c r="B53" s="459"/>
      <c r="C53" s="459"/>
      <c r="D53" s="459"/>
      <c r="E53" s="459"/>
      <c r="F53" s="459"/>
      <c r="G53" s="459"/>
      <c r="H53" s="459"/>
      <c r="I53" s="460"/>
      <c r="J53" s="467"/>
      <c r="K53" s="468"/>
      <c r="L53" s="468"/>
      <c r="M53" s="468"/>
      <c r="N53" s="468"/>
      <c r="O53" s="468"/>
      <c r="P53" s="468"/>
      <c r="Q53" s="469"/>
    </row>
    <row r="54" spans="1:17" ht="1.2" customHeight="1" thickBot="1" x14ac:dyDescent="0.3">
      <c r="A54" s="455"/>
      <c r="B54" s="456"/>
      <c r="C54" s="457"/>
      <c r="D54" s="400"/>
      <c r="E54" s="501"/>
      <c r="F54" s="502"/>
      <c r="G54" s="502"/>
      <c r="H54" s="502"/>
      <c r="I54" s="503"/>
      <c r="J54" s="465"/>
      <c r="K54" s="465"/>
      <c r="L54" s="465"/>
      <c r="M54" s="465"/>
      <c r="N54" s="465"/>
      <c r="O54" s="465"/>
      <c r="P54" s="465"/>
      <c r="Q54" s="466"/>
    </row>
    <row r="55" spans="1:17" ht="21" hidden="1" customHeight="1" thickBot="1" x14ac:dyDescent="0.3">
      <c r="A55" s="495"/>
      <c r="B55" s="496"/>
      <c r="C55" s="497"/>
      <c r="D55" s="342"/>
      <c r="E55" s="498"/>
      <c r="F55" s="499"/>
      <c r="G55" s="499"/>
      <c r="H55" s="499"/>
      <c r="I55" s="500"/>
      <c r="J55" s="465"/>
      <c r="K55" s="465"/>
      <c r="L55" s="465"/>
      <c r="M55" s="465"/>
      <c r="N55" s="465"/>
      <c r="O55" s="465"/>
      <c r="P55" s="465"/>
      <c r="Q55" s="466"/>
    </row>
    <row r="56" spans="1:17" ht="21" hidden="1" customHeight="1" x14ac:dyDescent="0.25">
      <c r="A56" s="498"/>
      <c r="B56" s="499"/>
      <c r="C56" s="500"/>
      <c r="D56" s="342"/>
      <c r="E56" s="498"/>
      <c r="F56" s="499"/>
      <c r="G56" s="499"/>
      <c r="H56" s="499"/>
      <c r="I56" s="500"/>
      <c r="J56" s="465"/>
      <c r="K56" s="465"/>
      <c r="L56" s="465"/>
      <c r="M56" s="465"/>
      <c r="N56" s="465"/>
      <c r="O56" s="465"/>
      <c r="P56" s="465"/>
      <c r="Q56" s="466"/>
    </row>
    <row r="57" spans="1:17" ht="21" hidden="1" customHeight="1" x14ac:dyDescent="0.25">
      <c r="A57" s="498"/>
      <c r="B57" s="499"/>
      <c r="C57" s="500"/>
      <c r="D57" s="342"/>
      <c r="E57" s="498"/>
      <c r="F57" s="499"/>
      <c r="G57" s="499"/>
      <c r="H57" s="499"/>
      <c r="I57" s="500"/>
      <c r="J57" s="465"/>
      <c r="K57" s="465"/>
      <c r="L57" s="465"/>
      <c r="M57" s="465"/>
      <c r="N57" s="465"/>
      <c r="O57" s="465"/>
      <c r="P57" s="465"/>
      <c r="Q57" s="466"/>
    </row>
    <row r="58" spans="1:17" ht="21" hidden="1" customHeight="1" thickBot="1" x14ac:dyDescent="0.3">
      <c r="A58" s="504"/>
      <c r="B58" s="505"/>
      <c r="C58" s="506"/>
      <c r="D58" s="343"/>
      <c r="E58" s="459"/>
      <c r="F58" s="459"/>
      <c r="G58" s="459"/>
      <c r="H58" s="459"/>
      <c r="I58" s="460"/>
      <c r="J58" s="468"/>
      <c r="K58" s="468"/>
      <c r="L58" s="468"/>
      <c r="M58" s="468"/>
      <c r="N58" s="468"/>
      <c r="O58" s="468"/>
      <c r="P58" s="468"/>
      <c r="Q58" s="469"/>
    </row>
    <row r="59" spans="1:17" x14ac:dyDescent="0.25">
      <c r="A59" s="507" t="s">
        <v>78</v>
      </c>
      <c r="B59" s="508"/>
      <c r="C59" s="508"/>
      <c r="D59" s="508"/>
      <c r="E59" s="508"/>
      <c r="F59" s="508"/>
      <c r="G59" s="508"/>
      <c r="H59" s="508"/>
      <c r="I59" s="509"/>
      <c r="J59" s="516"/>
      <c r="K59" s="517"/>
      <c r="L59" s="517"/>
      <c r="M59" s="517"/>
      <c r="N59" s="517"/>
      <c r="O59" s="517"/>
      <c r="P59" s="517"/>
      <c r="Q59" s="518"/>
    </row>
    <row r="60" spans="1:17" x14ac:dyDescent="0.25">
      <c r="A60" s="510"/>
      <c r="B60" s="511"/>
      <c r="C60" s="511"/>
      <c r="D60" s="511"/>
      <c r="E60" s="511"/>
      <c r="F60" s="511"/>
      <c r="G60" s="511"/>
      <c r="H60" s="511"/>
      <c r="I60" s="512"/>
      <c r="J60" s="519"/>
      <c r="K60" s="520"/>
      <c r="L60" s="520"/>
      <c r="M60" s="520"/>
      <c r="N60" s="520"/>
      <c r="O60" s="520"/>
      <c r="P60" s="520"/>
      <c r="Q60" s="521"/>
    </row>
    <row r="61" spans="1:17" ht="14.4" thickBot="1" x14ac:dyDescent="0.3">
      <c r="A61" s="513"/>
      <c r="B61" s="514"/>
      <c r="C61" s="514"/>
      <c r="D61" s="514"/>
      <c r="E61" s="514"/>
      <c r="F61" s="514"/>
      <c r="G61" s="514"/>
      <c r="H61" s="514"/>
      <c r="I61" s="515"/>
      <c r="J61" s="522"/>
      <c r="K61" s="523"/>
      <c r="L61" s="523"/>
      <c r="M61" s="523"/>
      <c r="N61" s="523"/>
      <c r="O61" s="523"/>
      <c r="P61" s="523"/>
      <c r="Q61" s="524"/>
    </row>
    <row r="62" spans="1:17" ht="30" customHeight="1" thickBot="1" x14ac:dyDescent="0.3">
      <c r="A62" s="470" t="s">
        <v>79</v>
      </c>
      <c r="B62" s="471"/>
      <c r="C62" s="471"/>
      <c r="D62" s="471"/>
      <c r="E62" s="471"/>
      <c r="F62" s="471"/>
      <c r="G62" s="471"/>
      <c r="H62" s="471"/>
      <c r="I62" s="472"/>
      <c r="J62" s="473"/>
      <c r="K62" s="474"/>
      <c r="L62" s="474"/>
      <c r="M62" s="474"/>
      <c r="N62" s="474"/>
      <c r="O62" s="474"/>
      <c r="P62" s="474"/>
      <c r="Q62" s="475"/>
    </row>
    <row r="63" spans="1:17" ht="25.5" customHeight="1" x14ac:dyDescent="0.25">
      <c r="A63" s="452"/>
      <c r="B63" s="453"/>
      <c r="C63" s="453"/>
      <c r="D63" s="453"/>
      <c r="E63" s="453"/>
      <c r="F63" s="453"/>
      <c r="G63" s="453"/>
      <c r="H63" s="453"/>
      <c r="I63" s="454"/>
      <c r="J63" s="461" t="s">
        <v>80</v>
      </c>
      <c r="K63" s="462"/>
      <c r="L63" s="462"/>
      <c r="M63" s="462"/>
      <c r="N63" s="462"/>
      <c r="O63" s="462"/>
      <c r="P63" s="462"/>
      <c r="Q63" s="463"/>
    </row>
    <row r="64" spans="1:17" ht="25.5" customHeight="1" x14ac:dyDescent="0.25">
      <c r="A64" s="455"/>
      <c r="B64" s="456"/>
      <c r="C64" s="456"/>
      <c r="D64" s="456"/>
      <c r="E64" s="456"/>
      <c r="F64" s="456"/>
      <c r="G64" s="456"/>
      <c r="H64" s="456"/>
      <c r="I64" s="457"/>
      <c r="J64" s="464"/>
      <c r="K64" s="465"/>
      <c r="L64" s="465"/>
      <c r="M64" s="465"/>
      <c r="N64" s="465"/>
      <c r="O64" s="465"/>
      <c r="P64" s="465"/>
      <c r="Q64" s="466"/>
    </row>
    <row r="65" spans="1:17" ht="25.5" customHeight="1" x14ac:dyDescent="0.25">
      <c r="A65" s="455"/>
      <c r="B65" s="456"/>
      <c r="C65" s="456"/>
      <c r="D65" s="456"/>
      <c r="E65" s="456"/>
      <c r="F65" s="456"/>
      <c r="G65" s="456"/>
      <c r="H65" s="456"/>
      <c r="I65" s="457"/>
      <c r="J65" s="464"/>
      <c r="K65" s="465"/>
      <c r="L65" s="465"/>
      <c r="M65" s="465"/>
      <c r="N65" s="465"/>
      <c r="O65" s="465"/>
      <c r="P65" s="465"/>
      <c r="Q65" s="466"/>
    </row>
    <row r="66" spans="1:17" ht="25.5" customHeight="1" x14ac:dyDescent="0.25">
      <c r="A66" s="455"/>
      <c r="B66" s="456"/>
      <c r="C66" s="456"/>
      <c r="D66" s="456"/>
      <c r="E66" s="456"/>
      <c r="F66" s="456"/>
      <c r="G66" s="456"/>
      <c r="H66" s="456"/>
      <c r="I66" s="457"/>
      <c r="J66" s="464"/>
      <c r="K66" s="465"/>
      <c r="L66" s="465"/>
      <c r="M66" s="465"/>
      <c r="N66" s="465"/>
      <c r="O66" s="465"/>
      <c r="P66" s="465"/>
      <c r="Q66" s="466"/>
    </row>
    <row r="67" spans="1:17" ht="25.5" customHeight="1" x14ac:dyDescent="0.25">
      <c r="A67" s="455"/>
      <c r="B67" s="456"/>
      <c r="C67" s="456"/>
      <c r="D67" s="456"/>
      <c r="E67" s="456"/>
      <c r="F67" s="456"/>
      <c r="G67" s="456"/>
      <c r="H67" s="456"/>
      <c r="I67" s="457"/>
      <c r="J67" s="464"/>
      <c r="K67" s="465"/>
      <c r="L67" s="465"/>
      <c r="M67" s="465"/>
      <c r="N67" s="465"/>
      <c r="O67" s="465"/>
      <c r="P67" s="465"/>
      <c r="Q67" s="466"/>
    </row>
    <row r="68" spans="1:17" ht="25.5" customHeight="1" x14ac:dyDescent="0.25">
      <c r="A68" s="455"/>
      <c r="B68" s="456"/>
      <c r="C68" s="456"/>
      <c r="D68" s="456"/>
      <c r="E68" s="456"/>
      <c r="F68" s="456"/>
      <c r="G68" s="456"/>
      <c r="H68" s="456"/>
      <c r="I68" s="457"/>
      <c r="J68" s="464"/>
      <c r="K68" s="465"/>
      <c r="L68" s="465"/>
      <c r="M68" s="465"/>
      <c r="N68" s="465"/>
      <c r="O68" s="465"/>
      <c r="P68" s="465"/>
      <c r="Q68" s="466"/>
    </row>
    <row r="69" spans="1:17" ht="89.4" customHeight="1" thickBot="1" x14ac:dyDescent="0.3">
      <c r="A69" s="458"/>
      <c r="B69" s="459"/>
      <c r="C69" s="459"/>
      <c r="D69" s="459"/>
      <c r="E69" s="459"/>
      <c r="F69" s="459"/>
      <c r="G69" s="459"/>
      <c r="H69" s="459"/>
      <c r="I69" s="460"/>
      <c r="J69" s="467"/>
      <c r="K69" s="468"/>
      <c r="L69" s="468"/>
      <c r="M69" s="468"/>
      <c r="N69" s="468"/>
      <c r="O69" s="468"/>
      <c r="P69" s="468"/>
      <c r="Q69" s="469"/>
    </row>
    <row r="70" spans="1:17" ht="30" customHeight="1" thickBot="1" x14ac:dyDescent="0.3">
      <c r="A70" s="470" t="s">
        <v>81</v>
      </c>
      <c r="B70" s="471"/>
      <c r="C70" s="471"/>
      <c r="D70" s="471"/>
      <c r="E70" s="471"/>
      <c r="F70" s="471"/>
      <c r="G70" s="471"/>
      <c r="H70" s="471"/>
      <c r="I70" s="472"/>
      <c r="J70" s="473"/>
      <c r="K70" s="474"/>
      <c r="L70" s="474"/>
      <c r="M70" s="474"/>
      <c r="N70" s="474"/>
      <c r="O70" s="474"/>
      <c r="P70" s="474"/>
      <c r="Q70" s="475"/>
    </row>
    <row r="71" spans="1:17" ht="25.5" customHeight="1" x14ac:dyDescent="0.25">
      <c r="A71" s="452"/>
      <c r="B71" s="453"/>
      <c r="C71" s="453"/>
      <c r="D71" s="453"/>
      <c r="E71" s="453"/>
      <c r="F71" s="453"/>
      <c r="G71" s="453"/>
      <c r="H71" s="453"/>
      <c r="I71" s="454"/>
      <c r="J71" s="461" t="s">
        <v>243</v>
      </c>
      <c r="K71" s="462"/>
      <c r="L71" s="462"/>
      <c r="M71" s="462"/>
      <c r="N71" s="462"/>
      <c r="O71" s="462"/>
      <c r="P71" s="462"/>
      <c r="Q71" s="463"/>
    </row>
    <row r="72" spans="1:17" ht="25.5" customHeight="1" x14ac:dyDescent="0.25">
      <c r="A72" s="455"/>
      <c r="B72" s="456"/>
      <c r="C72" s="456"/>
      <c r="D72" s="456"/>
      <c r="E72" s="456"/>
      <c r="F72" s="456"/>
      <c r="G72" s="456"/>
      <c r="H72" s="456"/>
      <c r="I72" s="457"/>
      <c r="J72" s="464"/>
      <c r="K72" s="465"/>
      <c r="L72" s="465"/>
      <c r="M72" s="465"/>
      <c r="N72" s="465"/>
      <c r="O72" s="465"/>
      <c r="P72" s="465"/>
      <c r="Q72" s="466"/>
    </row>
    <row r="73" spans="1:17" ht="21.6" customHeight="1" thickBot="1" x14ac:dyDescent="0.3">
      <c r="A73" s="455"/>
      <c r="B73" s="456"/>
      <c r="C73" s="456"/>
      <c r="D73" s="456"/>
      <c r="E73" s="456"/>
      <c r="F73" s="456"/>
      <c r="G73" s="456"/>
      <c r="H73" s="456"/>
      <c r="I73" s="457"/>
      <c r="J73" s="464"/>
      <c r="K73" s="465"/>
      <c r="L73" s="465"/>
      <c r="M73" s="465"/>
      <c r="N73" s="465"/>
      <c r="O73" s="465"/>
      <c r="P73" s="465"/>
      <c r="Q73" s="466"/>
    </row>
    <row r="74" spans="1:17" ht="25.2" hidden="1" customHeight="1" x14ac:dyDescent="0.25">
      <c r="A74" s="455"/>
      <c r="B74" s="456"/>
      <c r="C74" s="456"/>
      <c r="D74" s="456"/>
      <c r="E74" s="456"/>
      <c r="F74" s="456"/>
      <c r="G74" s="456"/>
      <c r="H74" s="456"/>
      <c r="I74" s="457"/>
      <c r="J74" s="464"/>
      <c r="K74" s="465"/>
      <c r="L74" s="465"/>
      <c r="M74" s="465"/>
      <c r="N74" s="465"/>
      <c r="O74" s="465"/>
      <c r="P74" s="465"/>
      <c r="Q74" s="466"/>
    </row>
    <row r="75" spans="1:17" ht="25.2" hidden="1" customHeight="1" x14ac:dyDescent="0.25">
      <c r="A75" s="455"/>
      <c r="B75" s="456"/>
      <c r="C75" s="456"/>
      <c r="D75" s="456"/>
      <c r="E75" s="456"/>
      <c r="F75" s="456"/>
      <c r="G75" s="456"/>
      <c r="H75" s="456"/>
      <c r="I75" s="457"/>
      <c r="J75" s="464"/>
      <c r="K75" s="465"/>
      <c r="L75" s="465"/>
      <c r="M75" s="465"/>
      <c r="N75" s="465"/>
      <c r="O75" s="465"/>
      <c r="P75" s="465"/>
      <c r="Q75" s="466"/>
    </row>
    <row r="76" spans="1:17" ht="25.2" hidden="1" customHeight="1" x14ac:dyDescent="0.25">
      <c r="A76" s="455"/>
      <c r="B76" s="456"/>
      <c r="C76" s="456"/>
      <c r="D76" s="456"/>
      <c r="E76" s="456"/>
      <c r="F76" s="456"/>
      <c r="G76" s="456"/>
      <c r="H76" s="456"/>
      <c r="I76" s="457"/>
      <c r="J76" s="464"/>
      <c r="K76" s="465"/>
      <c r="L76" s="465"/>
      <c r="M76" s="465"/>
      <c r="N76" s="465"/>
      <c r="O76" s="465"/>
      <c r="P76" s="465"/>
      <c r="Q76" s="466"/>
    </row>
    <row r="77" spans="1:17" ht="25.2" hidden="1" customHeight="1" thickBot="1" x14ac:dyDescent="0.3">
      <c r="A77" s="458"/>
      <c r="B77" s="459"/>
      <c r="C77" s="459"/>
      <c r="D77" s="459"/>
      <c r="E77" s="459"/>
      <c r="F77" s="459"/>
      <c r="G77" s="459"/>
      <c r="H77" s="459"/>
      <c r="I77" s="460"/>
      <c r="J77" s="467"/>
      <c r="K77" s="468"/>
      <c r="L77" s="468"/>
      <c r="M77" s="468"/>
      <c r="N77" s="468"/>
      <c r="O77" s="468"/>
      <c r="P77" s="468"/>
      <c r="Q77" s="469"/>
    </row>
    <row r="78" spans="1:17" ht="13.95" customHeight="1" x14ac:dyDescent="0.25">
      <c r="A78" s="424" t="s">
        <v>184</v>
      </c>
      <c r="B78" s="425"/>
      <c r="C78" s="425"/>
      <c r="D78" s="425"/>
      <c r="E78" s="425"/>
      <c r="F78" s="425"/>
      <c r="G78" s="425"/>
      <c r="H78" s="425"/>
      <c r="I78" s="425"/>
      <c r="J78" s="425"/>
      <c r="K78" s="525" t="s">
        <v>71</v>
      </c>
      <c r="L78" s="526"/>
      <c r="M78" s="526"/>
      <c r="N78" s="526"/>
      <c r="O78" s="526"/>
      <c r="P78" s="526"/>
      <c r="Q78" s="527"/>
    </row>
    <row r="79" spans="1:17" ht="13.95" customHeight="1" x14ac:dyDescent="0.25">
      <c r="A79" s="424"/>
      <c r="B79" s="425"/>
      <c r="C79" s="425"/>
      <c r="D79" s="425"/>
      <c r="E79" s="425"/>
      <c r="F79" s="425"/>
      <c r="G79" s="425"/>
      <c r="H79" s="425"/>
      <c r="I79" s="425"/>
      <c r="J79" s="425"/>
      <c r="K79" s="528"/>
      <c r="L79" s="529"/>
      <c r="M79" s="529"/>
      <c r="N79" s="529"/>
      <c r="O79" s="529"/>
      <c r="P79" s="529"/>
      <c r="Q79" s="530"/>
    </row>
    <row r="80" spans="1:17" ht="14.7" customHeight="1" thickBot="1" x14ac:dyDescent="0.3">
      <c r="A80" s="424"/>
      <c r="B80" s="425"/>
      <c r="C80" s="425"/>
      <c r="D80" s="425"/>
      <c r="E80" s="425"/>
      <c r="F80" s="425"/>
      <c r="G80" s="425"/>
      <c r="H80" s="425"/>
      <c r="I80" s="425"/>
      <c r="J80" s="425"/>
      <c r="K80" s="531"/>
      <c r="L80" s="532"/>
      <c r="M80" s="532"/>
      <c r="N80" s="532"/>
      <c r="O80" s="532"/>
      <c r="P80" s="532"/>
      <c r="Q80" s="533"/>
    </row>
    <row r="81" spans="1:17" ht="16.5" customHeight="1" thickBot="1" x14ac:dyDescent="0.3">
      <c r="A81" s="534" t="s">
        <v>106</v>
      </c>
      <c r="B81" s="535"/>
      <c r="C81" s="535"/>
      <c r="D81" s="535"/>
      <c r="E81" s="535"/>
      <c r="F81" s="535"/>
      <c r="G81" s="535"/>
      <c r="H81" s="535"/>
      <c r="I81" s="535"/>
      <c r="J81" s="536"/>
      <c r="K81" s="537"/>
      <c r="L81" s="537"/>
      <c r="M81" s="537"/>
      <c r="N81" s="537"/>
      <c r="O81" s="537"/>
      <c r="P81" s="537"/>
      <c r="Q81" s="538"/>
    </row>
    <row r="82" spans="1:17" ht="30" customHeight="1" thickBot="1" x14ac:dyDescent="0.3">
      <c r="A82" s="539" t="s">
        <v>189</v>
      </c>
      <c r="B82" s="540"/>
      <c r="C82" s="540"/>
      <c r="D82" s="540"/>
      <c r="E82" s="540"/>
      <c r="F82" s="540"/>
      <c r="G82" s="540"/>
      <c r="H82" s="540"/>
      <c r="I82" s="540"/>
      <c r="J82" s="541"/>
      <c r="K82" s="542"/>
      <c r="L82" s="543"/>
      <c r="M82" s="543"/>
      <c r="N82" s="543"/>
      <c r="O82" s="543"/>
      <c r="P82" s="543"/>
      <c r="Q82" s="544"/>
    </row>
    <row r="83" spans="1:17" ht="44.4" customHeight="1" x14ac:dyDescent="0.25">
      <c r="A83" s="545"/>
      <c r="B83" s="546"/>
      <c r="C83" s="546"/>
      <c r="D83" s="546"/>
      <c r="E83" s="546"/>
      <c r="F83" s="546"/>
      <c r="G83" s="546"/>
      <c r="H83" s="546"/>
      <c r="I83" s="546"/>
      <c r="J83" s="547"/>
      <c r="K83" s="461" t="s">
        <v>251</v>
      </c>
      <c r="L83" s="548"/>
      <c r="M83" s="548"/>
      <c r="N83" s="548"/>
      <c r="O83" s="548"/>
      <c r="P83" s="548"/>
      <c r="Q83" s="549"/>
    </row>
    <row r="84" spans="1:17" ht="44.4" customHeight="1" x14ac:dyDescent="0.25">
      <c r="A84" s="545"/>
      <c r="B84" s="546"/>
      <c r="C84" s="546"/>
      <c r="D84" s="546"/>
      <c r="E84" s="546"/>
      <c r="F84" s="546"/>
      <c r="G84" s="546"/>
      <c r="H84" s="546"/>
      <c r="I84" s="546"/>
      <c r="J84" s="547"/>
      <c r="K84" s="550"/>
      <c r="L84" s="551"/>
      <c r="M84" s="551"/>
      <c r="N84" s="551"/>
      <c r="O84" s="551"/>
      <c r="P84" s="551"/>
      <c r="Q84" s="552"/>
    </row>
    <row r="85" spans="1:17" ht="44.4" customHeight="1" x14ac:dyDescent="0.25">
      <c r="A85" s="545"/>
      <c r="B85" s="546"/>
      <c r="C85" s="546"/>
      <c r="D85" s="546"/>
      <c r="E85" s="546"/>
      <c r="F85" s="546"/>
      <c r="G85" s="546"/>
      <c r="H85" s="546"/>
      <c r="I85" s="546"/>
      <c r="J85" s="547"/>
      <c r="K85" s="550"/>
      <c r="L85" s="551"/>
      <c r="M85" s="551"/>
      <c r="N85" s="551"/>
      <c r="O85" s="551"/>
      <c r="P85" s="551"/>
      <c r="Q85" s="552"/>
    </row>
    <row r="86" spans="1:17" ht="44.4" customHeight="1" x14ac:dyDescent="0.25">
      <c r="A86" s="545"/>
      <c r="B86" s="546"/>
      <c r="C86" s="546"/>
      <c r="D86" s="546"/>
      <c r="E86" s="546"/>
      <c r="F86" s="546"/>
      <c r="G86" s="546"/>
      <c r="H86" s="546"/>
      <c r="I86" s="546"/>
      <c r="J86" s="547"/>
      <c r="K86" s="550"/>
      <c r="L86" s="551"/>
      <c r="M86" s="551"/>
      <c r="N86" s="551"/>
      <c r="O86" s="551"/>
      <c r="P86" s="551"/>
      <c r="Q86" s="552"/>
    </row>
    <row r="87" spans="1:17" ht="44.4" customHeight="1" x14ac:dyDescent="0.25">
      <c r="A87" s="545"/>
      <c r="B87" s="546"/>
      <c r="C87" s="546"/>
      <c r="D87" s="546"/>
      <c r="E87" s="546"/>
      <c r="F87" s="546"/>
      <c r="G87" s="546"/>
      <c r="H87" s="546"/>
      <c r="I87" s="546"/>
      <c r="J87" s="547"/>
      <c r="K87" s="550"/>
      <c r="L87" s="551"/>
      <c r="M87" s="551"/>
      <c r="N87" s="551"/>
      <c r="O87" s="551"/>
      <c r="P87" s="551"/>
      <c r="Q87" s="552"/>
    </row>
    <row r="88" spans="1:17" ht="26.4" customHeight="1" thickBot="1" x14ac:dyDescent="0.3">
      <c r="A88" s="545"/>
      <c r="B88" s="546"/>
      <c r="C88" s="546"/>
      <c r="D88" s="546"/>
      <c r="E88" s="546"/>
      <c r="F88" s="546"/>
      <c r="G88" s="546"/>
      <c r="H88" s="546"/>
      <c r="I88" s="546"/>
      <c r="J88" s="547"/>
      <c r="K88" s="553"/>
      <c r="L88" s="554"/>
      <c r="M88" s="554"/>
      <c r="N88" s="554"/>
      <c r="O88" s="554"/>
      <c r="P88" s="554"/>
      <c r="Q88" s="555"/>
    </row>
    <row r="89" spans="1:17" ht="30" customHeight="1" thickBot="1" x14ac:dyDescent="0.3">
      <c r="A89" s="539" t="s">
        <v>108</v>
      </c>
      <c r="B89" s="540"/>
      <c r="C89" s="540"/>
      <c r="D89" s="540"/>
      <c r="E89" s="540"/>
      <c r="F89" s="540"/>
      <c r="G89" s="540"/>
      <c r="H89" s="540"/>
      <c r="I89" s="540"/>
      <c r="J89" s="541"/>
      <c r="K89" s="542"/>
      <c r="L89" s="543"/>
      <c r="M89" s="543"/>
      <c r="N89" s="543"/>
      <c r="O89" s="543"/>
      <c r="P89" s="543"/>
      <c r="Q89" s="544"/>
    </row>
    <row r="90" spans="1:17" x14ac:dyDescent="0.25">
      <c r="A90" s="545"/>
      <c r="B90" s="546"/>
      <c r="C90" s="546"/>
      <c r="D90" s="546"/>
      <c r="E90" s="546"/>
      <c r="F90" s="546"/>
      <c r="G90" s="546"/>
      <c r="H90" s="546"/>
      <c r="I90" s="546"/>
      <c r="J90" s="547"/>
      <c r="K90" s="461"/>
      <c r="L90" s="548"/>
      <c r="M90" s="548"/>
      <c r="N90" s="548"/>
      <c r="O90" s="548"/>
      <c r="P90" s="548"/>
      <c r="Q90" s="549"/>
    </row>
    <row r="91" spans="1:17" x14ac:dyDescent="0.25">
      <c r="A91" s="545"/>
      <c r="B91" s="546"/>
      <c r="C91" s="546"/>
      <c r="D91" s="546"/>
      <c r="E91" s="546"/>
      <c r="F91" s="546"/>
      <c r="G91" s="546"/>
      <c r="H91" s="546"/>
      <c r="I91" s="546"/>
      <c r="J91" s="547"/>
      <c r="K91" s="550"/>
      <c r="L91" s="551"/>
      <c r="M91" s="551"/>
      <c r="N91" s="551"/>
      <c r="O91" s="551"/>
      <c r="P91" s="551"/>
      <c r="Q91" s="552"/>
    </row>
    <row r="92" spans="1:17" x14ac:dyDescent="0.25">
      <c r="A92" s="545"/>
      <c r="B92" s="546"/>
      <c r="C92" s="546"/>
      <c r="D92" s="546"/>
      <c r="E92" s="546"/>
      <c r="F92" s="546"/>
      <c r="G92" s="546"/>
      <c r="H92" s="546"/>
      <c r="I92" s="546"/>
      <c r="J92" s="547"/>
      <c r="K92" s="550"/>
      <c r="L92" s="551"/>
      <c r="M92" s="551"/>
      <c r="N92" s="551"/>
      <c r="O92" s="551"/>
      <c r="P92" s="551"/>
      <c r="Q92" s="552"/>
    </row>
    <row r="93" spans="1:17" ht="13.2" customHeight="1" thickBot="1" x14ac:dyDescent="0.3">
      <c r="A93" s="545"/>
      <c r="B93" s="546"/>
      <c r="C93" s="546"/>
      <c r="D93" s="546"/>
      <c r="E93" s="546"/>
      <c r="F93" s="546"/>
      <c r="G93" s="546"/>
      <c r="H93" s="546"/>
      <c r="I93" s="546"/>
      <c r="J93" s="547"/>
      <c r="K93" s="550"/>
      <c r="L93" s="551"/>
      <c r="M93" s="551"/>
      <c r="N93" s="551"/>
      <c r="O93" s="551"/>
      <c r="P93" s="551"/>
      <c r="Q93" s="552"/>
    </row>
    <row r="94" spans="1:17" ht="14.4" hidden="1" thickBot="1" x14ac:dyDescent="0.3">
      <c r="A94" s="545"/>
      <c r="B94" s="546"/>
      <c r="C94" s="546"/>
      <c r="D94" s="546"/>
      <c r="E94" s="546"/>
      <c r="F94" s="546"/>
      <c r="G94" s="546"/>
      <c r="H94" s="546"/>
      <c r="I94" s="546"/>
      <c r="J94" s="547"/>
      <c r="K94" s="550"/>
      <c r="L94" s="551"/>
      <c r="M94" s="551"/>
      <c r="N94" s="551"/>
      <c r="O94" s="551"/>
      <c r="P94" s="551"/>
      <c r="Q94" s="552"/>
    </row>
    <row r="95" spans="1:17" ht="14.4" hidden="1" thickBot="1" x14ac:dyDescent="0.3">
      <c r="A95" s="545"/>
      <c r="B95" s="546"/>
      <c r="C95" s="546"/>
      <c r="D95" s="546"/>
      <c r="E95" s="546"/>
      <c r="F95" s="546"/>
      <c r="G95" s="546"/>
      <c r="H95" s="546"/>
      <c r="I95" s="546"/>
      <c r="J95" s="547"/>
      <c r="K95" s="553"/>
      <c r="L95" s="554"/>
      <c r="M95" s="554"/>
      <c r="N95" s="554"/>
      <c r="O95" s="554"/>
      <c r="P95" s="554"/>
      <c r="Q95" s="555"/>
    </row>
    <row r="96" spans="1:17" ht="30" customHeight="1" thickBot="1" x14ac:dyDescent="0.3">
      <c r="A96" s="539" t="s">
        <v>109</v>
      </c>
      <c r="B96" s="540"/>
      <c r="C96" s="540"/>
      <c r="D96" s="540"/>
      <c r="E96" s="540"/>
      <c r="F96" s="540"/>
      <c r="G96" s="540"/>
      <c r="H96" s="540"/>
      <c r="I96" s="540"/>
      <c r="J96" s="541"/>
      <c r="K96" s="542"/>
      <c r="L96" s="543"/>
      <c r="M96" s="543"/>
      <c r="N96" s="543"/>
      <c r="O96" s="543"/>
      <c r="P96" s="543"/>
      <c r="Q96" s="544"/>
    </row>
    <row r="97" spans="1:17" ht="45" customHeight="1" x14ac:dyDescent="0.25">
      <c r="A97" s="556"/>
      <c r="B97" s="557"/>
      <c r="C97" s="557"/>
      <c r="D97" s="557"/>
      <c r="E97" s="557"/>
      <c r="F97" s="557"/>
      <c r="G97" s="557"/>
      <c r="H97" s="557"/>
      <c r="I97" s="557"/>
      <c r="J97" s="558"/>
      <c r="K97" s="461"/>
      <c r="L97" s="548"/>
      <c r="M97" s="548"/>
      <c r="N97" s="548"/>
      <c r="O97" s="548"/>
      <c r="P97" s="548"/>
      <c r="Q97" s="549"/>
    </row>
    <row r="98" spans="1:17" ht="45" customHeight="1" x14ac:dyDescent="0.25">
      <c r="A98" s="559"/>
      <c r="B98" s="560"/>
      <c r="C98" s="560"/>
      <c r="D98" s="560"/>
      <c r="E98" s="560"/>
      <c r="F98" s="560"/>
      <c r="G98" s="560"/>
      <c r="H98" s="560"/>
      <c r="I98" s="560"/>
      <c r="J98" s="561"/>
      <c r="K98" s="550"/>
      <c r="L98" s="551"/>
      <c r="M98" s="551"/>
      <c r="N98" s="551"/>
      <c r="O98" s="551"/>
      <c r="P98" s="551"/>
      <c r="Q98" s="552"/>
    </row>
    <row r="99" spans="1:17" ht="45" customHeight="1" x14ac:dyDescent="0.25">
      <c r="A99" s="559"/>
      <c r="B99" s="560"/>
      <c r="C99" s="560"/>
      <c r="D99" s="560"/>
      <c r="E99" s="560"/>
      <c r="F99" s="560"/>
      <c r="G99" s="560"/>
      <c r="H99" s="560"/>
      <c r="I99" s="560"/>
      <c r="J99" s="561"/>
      <c r="K99" s="550"/>
      <c r="L99" s="551"/>
      <c r="M99" s="551"/>
      <c r="N99" s="551"/>
      <c r="O99" s="551"/>
      <c r="P99" s="551"/>
      <c r="Q99" s="552"/>
    </row>
    <row r="100" spans="1:17" ht="45" customHeight="1" x14ac:dyDescent="0.25">
      <c r="A100" s="559"/>
      <c r="B100" s="560"/>
      <c r="C100" s="560"/>
      <c r="D100" s="560"/>
      <c r="E100" s="560"/>
      <c r="F100" s="560"/>
      <c r="G100" s="560"/>
      <c r="H100" s="560"/>
      <c r="I100" s="560"/>
      <c r="J100" s="561"/>
      <c r="K100" s="550"/>
      <c r="L100" s="551"/>
      <c r="M100" s="551"/>
      <c r="N100" s="551"/>
      <c r="O100" s="551"/>
      <c r="P100" s="551"/>
      <c r="Q100" s="552"/>
    </row>
    <row r="101" spans="1:17" ht="45" customHeight="1" x14ac:dyDescent="0.25">
      <c r="A101" s="559"/>
      <c r="B101" s="560"/>
      <c r="C101" s="560"/>
      <c r="D101" s="560"/>
      <c r="E101" s="560"/>
      <c r="F101" s="560"/>
      <c r="G101" s="560"/>
      <c r="H101" s="560"/>
      <c r="I101" s="560"/>
      <c r="J101" s="561"/>
      <c r="K101" s="550"/>
      <c r="L101" s="551"/>
      <c r="M101" s="551"/>
      <c r="N101" s="551"/>
      <c r="O101" s="551"/>
      <c r="P101" s="551"/>
      <c r="Q101" s="552"/>
    </row>
    <row r="102" spans="1:17" ht="15" customHeight="1" thickBot="1" x14ac:dyDescent="0.3">
      <c r="A102" s="562"/>
      <c r="B102" s="563"/>
      <c r="C102" s="563"/>
      <c r="D102" s="563"/>
      <c r="E102" s="563"/>
      <c r="F102" s="563"/>
      <c r="G102" s="563"/>
      <c r="H102" s="563"/>
      <c r="I102" s="563"/>
      <c r="J102" s="564"/>
      <c r="K102" s="553"/>
      <c r="L102" s="554"/>
      <c r="M102" s="554"/>
      <c r="N102" s="554"/>
      <c r="O102" s="554"/>
      <c r="P102" s="554"/>
      <c r="Q102" s="555"/>
    </row>
    <row r="103" spans="1:17" ht="13.95" customHeight="1" x14ac:dyDescent="0.25">
      <c r="A103" s="565" t="s">
        <v>185</v>
      </c>
      <c r="B103" s="566"/>
      <c r="C103" s="566"/>
      <c r="D103" s="566"/>
      <c r="E103" s="566"/>
      <c r="F103" s="566"/>
      <c r="G103" s="566"/>
      <c r="H103" s="566"/>
      <c r="I103" s="566"/>
      <c r="J103" s="567"/>
      <c r="K103" s="525" t="s">
        <v>71</v>
      </c>
      <c r="L103" s="526"/>
      <c r="M103" s="526"/>
      <c r="N103" s="526"/>
      <c r="O103" s="526"/>
      <c r="P103" s="526"/>
      <c r="Q103" s="527"/>
    </row>
    <row r="104" spans="1:17" ht="13.95" customHeight="1" x14ac:dyDescent="0.25">
      <c r="A104" s="568"/>
      <c r="B104" s="569"/>
      <c r="C104" s="569"/>
      <c r="D104" s="569"/>
      <c r="E104" s="569"/>
      <c r="F104" s="569"/>
      <c r="G104" s="569"/>
      <c r="H104" s="569"/>
      <c r="I104" s="569"/>
      <c r="J104" s="570"/>
      <c r="K104" s="528"/>
      <c r="L104" s="529"/>
      <c r="M104" s="529"/>
      <c r="N104" s="529"/>
      <c r="O104" s="529"/>
      <c r="P104" s="529"/>
      <c r="Q104" s="530"/>
    </row>
    <row r="105" spans="1:17" ht="14.7" customHeight="1" thickBot="1" x14ac:dyDescent="0.3">
      <c r="A105" s="568"/>
      <c r="B105" s="569"/>
      <c r="C105" s="569"/>
      <c r="D105" s="569"/>
      <c r="E105" s="569"/>
      <c r="F105" s="569"/>
      <c r="G105" s="569"/>
      <c r="H105" s="569"/>
      <c r="I105" s="569"/>
      <c r="J105" s="570"/>
      <c r="K105" s="528"/>
      <c r="L105" s="529"/>
      <c r="M105" s="529"/>
      <c r="N105" s="529"/>
      <c r="O105" s="529"/>
      <c r="P105" s="529"/>
      <c r="Q105" s="530"/>
    </row>
    <row r="106" spans="1:17" ht="37.950000000000003" customHeight="1" thickBot="1" x14ac:dyDescent="0.3">
      <c r="A106" s="593" t="s">
        <v>110</v>
      </c>
      <c r="B106" s="594"/>
      <c r="C106" s="594"/>
      <c r="D106" s="594"/>
      <c r="E106" s="594"/>
      <c r="F106" s="594"/>
      <c r="G106" s="594"/>
      <c r="H106" s="594"/>
      <c r="I106" s="594"/>
      <c r="J106" s="594"/>
      <c r="K106" s="595"/>
      <c r="L106" s="596"/>
      <c r="M106" s="596"/>
      <c r="N106" s="596"/>
      <c r="O106" s="596"/>
      <c r="P106" s="596"/>
      <c r="Q106" s="597"/>
    </row>
    <row r="107" spans="1:17" ht="28.95" customHeight="1" thickBot="1" x14ac:dyDescent="0.3">
      <c r="A107" s="601" t="s">
        <v>107</v>
      </c>
      <c r="B107" s="602"/>
      <c r="C107" s="602"/>
      <c r="D107" s="602"/>
      <c r="E107" s="602"/>
      <c r="F107" s="602"/>
      <c r="G107" s="602"/>
      <c r="H107" s="602"/>
      <c r="I107" s="602"/>
      <c r="J107" s="603"/>
      <c r="K107" s="598"/>
      <c r="L107" s="599"/>
      <c r="M107" s="599"/>
      <c r="N107" s="599"/>
      <c r="O107" s="599"/>
      <c r="P107" s="599"/>
      <c r="Q107" s="600"/>
    </row>
    <row r="108" spans="1:17" ht="13.95" customHeight="1" x14ac:dyDescent="0.25">
      <c r="A108" s="587"/>
      <c r="B108" s="588"/>
      <c r="C108" s="588"/>
      <c r="D108" s="588"/>
      <c r="E108" s="588"/>
      <c r="F108" s="588"/>
      <c r="G108" s="588"/>
      <c r="H108" s="588"/>
      <c r="I108" s="588"/>
      <c r="J108" s="589"/>
      <c r="K108" s="581" t="s">
        <v>192</v>
      </c>
      <c r="L108" s="582"/>
      <c r="M108" s="582"/>
      <c r="N108" s="582"/>
      <c r="O108" s="582"/>
      <c r="P108" s="582"/>
      <c r="Q108" s="583"/>
    </row>
    <row r="109" spans="1:17" ht="13.95" customHeight="1" x14ac:dyDescent="0.25">
      <c r="A109" s="559"/>
      <c r="B109" s="560"/>
      <c r="C109" s="560"/>
      <c r="D109" s="560"/>
      <c r="E109" s="560"/>
      <c r="F109" s="560"/>
      <c r="G109" s="560"/>
      <c r="H109" s="560"/>
      <c r="I109" s="560"/>
      <c r="J109" s="561"/>
      <c r="K109" s="581"/>
      <c r="L109" s="582"/>
      <c r="M109" s="582"/>
      <c r="N109" s="582"/>
      <c r="O109" s="582"/>
      <c r="P109" s="582"/>
      <c r="Q109" s="583"/>
    </row>
    <row r="110" spans="1:17" ht="13.95" customHeight="1" x14ac:dyDescent="0.25">
      <c r="A110" s="559"/>
      <c r="B110" s="560"/>
      <c r="C110" s="560"/>
      <c r="D110" s="560"/>
      <c r="E110" s="560"/>
      <c r="F110" s="560"/>
      <c r="G110" s="560"/>
      <c r="H110" s="560"/>
      <c r="I110" s="560"/>
      <c r="J110" s="561"/>
      <c r="K110" s="581"/>
      <c r="L110" s="582"/>
      <c r="M110" s="582"/>
      <c r="N110" s="582"/>
      <c r="O110" s="582"/>
      <c r="P110" s="582"/>
      <c r="Q110" s="583"/>
    </row>
    <row r="111" spans="1:17" ht="13.95" customHeight="1" x14ac:dyDescent="0.25">
      <c r="A111" s="559"/>
      <c r="B111" s="560"/>
      <c r="C111" s="560"/>
      <c r="D111" s="560"/>
      <c r="E111" s="560"/>
      <c r="F111" s="560"/>
      <c r="G111" s="560"/>
      <c r="H111" s="560"/>
      <c r="I111" s="560"/>
      <c r="J111" s="561"/>
      <c r="K111" s="581"/>
      <c r="L111" s="582"/>
      <c r="M111" s="582"/>
      <c r="N111" s="582"/>
      <c r="O111" s="582"/>
      <c r="P111" s="582"/>
      <c r="Q111" s="583"/>
    </row>
    <row r="112" spans="1:17" ht="13.95" customHeight="1" x14ac:dyDescent="0.25">
      <c r="A112" s="559"/>
      <c r="B112" s="560"/>
      <c r="C112" s="560"/>
      <c r="D112" s="560"/>
      <c r="E112" s="560"/>
      <c r="F112" s="560"/>
      <c r="G112" s="560"/>
      <c r="H112" s="560"/>
      <c r="I112" s="560"/>
      <c r="J112" s="561"/>
      <c r="K112" s="581"/>
      <c r="L112" s="582"/>
      <c r="M112" s="582"/>
      <c r="N112" s="582"/>
      <c r="O112" s="582"/>
      <c r="P112" s="582"/>
      <c r="Q112" s="583"/>
    </row>
    <row r="113" spans="1:17" ht="13.95" customHeight="1" x14ac:dyDescent="0.25">
      <c r="A113" s="559"/>
      <c r="B113" s="560"/>
      <c r="C113" s="560"/>
      <c r="D113" s="560"/>
      <c r="E113" s="560"/>
      <c r="F113" s="560"/>
      <c r="G113" s="560"/>
      <c r="H113" s="560"/>
      <c r="I113" s="560"/>
      <c r="J113" s="561"/>
      <c r="K113" s="581"/>
      <c r="L113" s="582"/>
      <c r="M113" s="582"/>
      <c r="N113" s="582"/>
      <c r="O113" s="582"/>
      <c r="P113" s="582"/>
      <c r="Q113" s="583"/>
    </row>
    <row r="114" spans="1:17" ht="13.95" customHeight="1" x14ac:dyDescent="0.25">
      <c r="A114" s="559"/>
      <c r="B114" s="560"/>
      <c r="C114" s="560"/>
      <c r="D114" s="560"/>
      <c r="E114" s="560"/>
      <c r="F114" s="560"/>
      <c r="G114" s="560"/>
      <c r="H114" s="560"/>
      <c r="I114" s="560"/>
      <c r="J114" s="561"/>
      <c r="K114" s="581"/>
      <c r="L114" s="582"/>
      <c r="M114" s="582"/>
      <c r="N114" s="582"/>
      <c r="O114" s="582"/>
      <c r="P114" s="582"/>
      <c r="Q114" s="583"/>
    </row>
    <row r="115" spans="1:17" ht="13.95" customHeight="1" x14ac:dyDescent="0.25">
      <c r="A115" s="559"/>
      <c r="B115" s="560"/>
      <c r="C115" s="560"/>
      <c r="D115" s="560"/>
      <c r="E115" s="560"/>
      <c r="F115" s="560"/>
      <c r="G115" s="560"/>
      <c r="H115" s="560"/>
      <c r="I115" s="560"/>
      <c r="J115" s="561"/>
      <c r="K115" s="581"/>
      <c r="L115" s="582"/>
      <c r="M115" s="582"/>
      <c r="N115" s="582"/>
      <c r="O115" s="582"/>
      <c r="P115" s="582"/>
      <c r="Q115" s="583"/>
    </row>
    <row r="116" spans="1:17" ht="13.95" customHeight="1" x14ac:dyDescent="0.25">
      <c r="A116" s="559"/>
      <c r="B116" s="560"/>
      <c r="C116" s="560"/>
      <c r="D116" s="560"/>
      <c r="E116" s="560"/>
      <c r="F116" s="560"/>
      <c r="G116" s="560"/>
      <c r="H116" s="560"/>
      <c r="I116" s="560"/>
      <c r="J116" s="561"/>
      <c r="K116" s="581"/>
      <c r="L116" s="582"/>
      <c r="M116" s="582"/>
      <c r="N116" s="582"/>
      <c r="O116" s="582"/>
      <c r="P116" s="582"/>
      <c r="Q116" s="583"/>
    </row>
    <row r="117" spans="1:17" ht="13.95" customHeight="1" x14ac:dyDescent="0.25">
      <c r="A117" s="559"/>
      <c r="B117" s="560"/>
      <c r="C117" s="560"/>
      <c r="D117" s="560"/>
      <c r="E117" s="560"/>
      <c r="F117" s="560"/>
      <c r="G117" s="560"/>
      <c r="H117" s="560"/>
      <c r="I117" s="560"/>
      <c r="J117" s="561"/>
      <c r="K117" s="581"/>
      <c r="L117" s="582"/>
      <c r="M117" s="582"/>
      <c r="N117" s="582"/>
      <c r="O117" s="582"/>
      <c r="P117" s="582"/>
      <c r="Q117" s="583"/>
    </row>
    <row r="118" spans="1:17" ht="13.95" customHeight="1" x14ac:dyDescent="0.25">
      <c r="A118" s="559"/>
      <c r="B118" s="560"/>
      <c r="C118" s="560"/>
      <c r="D118" s="560"/>
      <c r="E118" s="560"/>
      <c r="F118" s="560"/>
      <c r="G118" s="560"/>
      <c r="H118" s="560"/>
      <c r="I118" s="560"/>
      <c r="J118" s="561"/>
      <c r="K118" s="581"/>
      <c r="L118" s="582"/>
      <c r="M118" s="582"/>
      <c r="N118" s="582"/>
      <c r="O118" s="582"/>
      <c r="P118" s="582"/>
      <c r="Q118" s="583"/>
    </row>
    <row r="119" spans="1:17" x14ac:dyDescent="0.25">
      <c r="A119" s="559"/>
      <c r="B119" s="560"/>
      <c r="C119" s="560"/>
      <c r="D119" s="560"/>
      <c r="E119" s="560"/>
      <c r="F119" s="560"/>
      <c r="G119" s="560"/>
      <c r="H119" s="560"/>
      <c r="I119" s="560"/>
      <c r="J119" s="561"/>
      <c r="K119" s="581"/>
      <c r="L119" s="582"/>
      <c r="M119" s="582"/>
      <c r="N119" s="582"/>
      <c r="O119" s="582"/>
      <c r="P119" s="582"/>
      <c r="Q119" s="583"/>
    </row>
    <row r="120" spans="1:17" x14ac:dyDescent="0.25">
      <c r="A120" s="559"/>
      <c r="B120" s="560"/>
      <c r="C120" s="560"/>
      <c r="D120" s="560"/>
      <c r="E120" s="560"/>
      <c r="F120" s="560"/>
      <c r="G120" s="560"/>
      <c r="H120" s="560"/>
      <c r="I120" s="560"/>
      <c r="J120" s="561"/>
      <c r="K120" s="581"/>
      <c r="L120" s="582"/>
      <c r="M120" s="582"/>
      <c r="N120" s="582"/>
      <c r="O120" s="582"/>
      <c r="P120" s="582"/>
      <c r="Q120" s="583"/>
    </row>
    <row r="121" spans="1:17" x14ac:dyDescent="0.25">
      <c r="A121" s="559"/>
      <c r="B121" s="560"/>
      <c r="C121" s="560"/>
      <c r="D121" s="560"/>
      <c r="E121" s="560"/>
      <c r="F121" s="560"/>
      <c r="G121" s="560"/>
      <c r="H121" s="560"/>
      <c r="I121" s="560"/>
      <c r="J121" s="561"/>
      <c r="K121" s="581"/>
      <c r="L121" s="582"/>
      <c r="M121" s="582"/>
      <c r="N121" s="582"/>
      <c r="O121" s="582"/>
      <c r="P121" s="582"/>
      <c r="Q121" s="583"/>
    </row>
    <row r="122" spans="1:17" x14ac:dyDescent="0.25">
      <c r="A122" s="559"/>
      <c r="B122" s="560"/>
      <c r="C122" s="560"/>
      <c r="D122" s="560"/>
      <c r="E122" s="560"/>
      <c r="F122" s="560"/>
      <c r="G122" s="560"/>
      <c r="H122" s="560"/>
      <c r="I122" s="560"/>
      <c r="J122" s="561"/>
      <c r="K122" s="581"/>
      <c r="L122" s="582"/>
      <c r="M122" s="582"/>
      <c r="N122" s="582"/>
      <c r="O122" s="582"/>
      <c r="P122" s="582"/>
      <c r="Q122" s="583"/>
    </row>
    <row r="123" spans="1:17" x14ac:dyDescent="0.25">
      <c r="A123" s="559"/>
      <c r="B123" s="560"/>
      <c r="C123" s="560"/>
      <c r="D123" s="560"/>
      <c r="E123" s="560"/>
      <c r="F123" s="560"/>
      <c r="G123" s="560"/>
      <c r="H123" s="560"/>
      <c r="I123" s="560"/>
      <c r="J123" s="561"/>
      <c r="K123" s="581"/>
      <c r="L123" s="582"/>
      <c r="M123" s="582"/>
      <c r="N123" s="582"/>
      <c r="O123" s="582"/>
      <c r="P123" s="582"/>
      <c r="Q123" s="583"/>
    </row>
    <row r="124" spans="1:17" x14ac:dyDescent="0.25">
      <c r="A124" s="559"/>
      <c r="B124" s="560"/>
      <c r="C124" s="560"/>
      <c r="D124" s="560"/>
      <c r="E124" s="560"/>
      <c r="F124" s="560"/>
      <c r="G124" s="560"/>
      <c r="H124" s="560"/>
      <c r="I124" s="560"/>
      <c r="J124" s="561"/>
      <c r="K124" s="581"/>
      <c r="L124" s="582"/>
      <c r="M124" s="582"/>
      <c r="N124" s="582"/>
      <c r="O124" s="582"/>
      <c r="P124" s="582"/>
      <c r="Q124" s="583"/>
    </row>
    <row r="125" spans="1:17" x14ac:dyDescent="0.25">
      <c r="A125" s="559"/>
      <c r="B125" s="560"/>
      <c r="C125" s="560"/>
      <c r="D125" s="560"/>
      <c r="E125" s="560"/>
      <c r="F125" s="560"/>
      <c r="G125" s="560"/>
      <c r="H125" s="560"/>
      <c r="I125" s="560"/>
      <c r="J125" s="561"/>
      <c r="K125" s="581"/>
      <c r="L125" s="582"/>
      <c r="M125" s="582"/>
      <c r="N125" s="582"/>
      <c r="O125" s="582"/>
      <c r="P125" s="582"/>
      <c r="Q125" s="583"/>
    </row>
    <row r="126" spans="1:17" x14ac:dyDescent="0.25">
      <c r="A126" s="559"/>
      <c r="B126" s="560"/>
      <c r="C126" s="560"/>
      <c r="D126" s="560"/>
      <c r="E126" s="560"/>
      <c r="F126" s="560"/>
      <c r="G126" s="560"/>
      <c r="H126" s="560"/>
      <c r="I126" s="560"/>
      <c r="J126" s="561"/>
      <c r="K126" s="581"/>
      <c r="L126" s="582"/>
      <c r="M126" s="582"/>
      <c r="N126" s="582"/>
      <c r="O126" s="582"/>
      <c r="P126" s="582"/>
      <c r="Q126" s="583"/>
    </row>
    <row r="127" spans="1:17" x14ac:dyDescent="0.25">
      <c r="A127" s="559"/>
      <c r="B127" s="560"/>
      <c r="C127" s="560"/>
      <c r="D127" s="560"/>
      <c r="E127" s="560"/>
      <c r="F127" s="560"/>
      <c r="G127" s="560"/>
      <c r="H127" s="560"/>
      <c r="I127" s="560"/>
      <c r="J127" s="561"/>
      <c r="K127" s="581"/>
      <c r="L127" s="582"/>
      <c r="M127" s="582"/>
      <c r="N127" s="582"/>
      <c r="O127" s="582"/>
      <c r="P127" s="582"/>
      <c r="Q127" s="583"/>
    </row>
    <row r="128" spans="1:17" x14ac:dyDescent="0.25">
      <c r="A128" s="559"/>
      <c r="B128" s="560"/>
      <c r="C128" s="560"/>
      <c r="D128" s="560"/>
      <c r="E128" s="560"/>
      <c r="F128" s="560"/>
      <c r="G128" s="560"/>
      <c r="H128" s="560"/>
      <c r="I128" s="560"/>
      <c r="J128" s="561"/>
      <c r="K128" s="581"/>
      <c r="L128" s="582"/>
      <c r="M128" s="582"/>
      <c r="N128" s="582"/>
      <c r="O128" s="582"/>
      <c r="P128" s="582"/>
      <c r="Q128" s="583"/>
    </row>
    <row r="129" spans="1:17" x14ac:dyDescent="0.25">
      <c r="A129" s="559"/>
      <c r="B129" s="560"/>
      <c r="C129" s="560"/>
      <c r="D129" s="560"/>
      <c r="E129" s="560"/>
      <c r="F129" s="560"/>
      <c r="G129" s="560"/>
      <c r="H129" s="560"/>
      <c r="I129" s="560"/>
      <c r="J129" s="561"/>
      <c r="K129" s="581"/>
      <c r="L129" s="582"/>
      <c r="M129" s="582"/>
      <c r="N129" s="582"/>
      <c r="O129" s="582"/>
      <c r="P129" s="582"/>
      <c r="Q129" s="583"/>
    </row>
    <row r="130" spans="1:17" x14ac:dyDescent="0.25">
      <c r="A130" s="559"/>
      <c r="B130" s="560"/>
      <c r="C130" s="560"/>
      <c r="D130" s="560"/>
      <c r="E130" s="560"/>
      <c r="F130" s="560"/>
      <c r="G130" s="560"/>
      <c r="H130" s="560"/>
      <c r="I130" s="560"/>
      <c r="J130" s="561"/>
      <c r="K130" s="581"/>
      <c r="L130" s="582"/>
      <c r="M130" s="582"/>
      <c r="N130" s="582"/>
      <c r="O130" s="582"/>
      <c r="P130" s="582"/>
      <c r="Q130" s="583"/>
    </row>
    <row r="131" spans="1:17" x14ac:dyDescent="0.25">
      <c r="A131" s="559"/>
      <c r="B131" s="560"/>
      <c r="C131" s="560"/>
      <c r="D131" s="560"/>
      <c r="E131" s="560"/>
      <c r="F131" s="560"/>
      <c r="G131" s="560"/>
      <c r="H131" s="560"/>
      <c r="I131" s="560"/>
      <c r="J131" s="561"/>
      <c r="K131" s="581"/>
      <c r="L131" s="582"/>
      <c r="M131" s="582"/>
      <c r="N131" s="582"/>
      <c r="O131" s="582"/>
      <c r="P131" s="582"/>
      <c r="Q131" s="583"/>
    </row>
    <row r="132" spans="1:17" ht="6" customHeight="1" thickBot="1" x14ac:dyDescent="0.3">
      <c r="A132" s="559"/>
      <c r="B132" s="560"/>
      <c r="C132" s="560"/>
      <c r="D132" s="560"/>
      <c r="E132" s="560"/>
      <c r="F132" s="560"/>
      <c r="G132" s="560"/>
      <c r="H132" s="560"/>
      <c r="I132" s="560"/>
      <c r="J132" s="561"/>
      <c r="K132" s="581"/>
      <c r="L132" s="582"/>
      <c r="M132" s="582"/>
      <c r="N132" s="582"/>
      <c r="O132" s="582"/>
      <c r="P132" s="582"/>
      <c r="Q132" s="583"/>
    </row>
    <row r="133" spans="1:17" ht="14.4" hidden="1" thickBot="1" x14ac:dyDescent="0.3">
      <c r="A133" s="559"/>
      <c r="B133" s="560"/>
      <c r="C133" s="560"/>
      <c r="D133" s="560"/>
      <c r="E133" s="560"/>
      <c r="F133" s="560"/>
      <c r="G133" s="560"/>
      <c r="H133" s="560"/>
      <c r="I133" s="560"/>
      <c r="J133" s="561"/>
      <c r="K133" s="581"/>
      <c r="L133" s="582"/>
      <c r="M133" s="582"/>
      <c r="N133" s="582"/>
      <c r="O133" s="582"/>
      <c r="P133" s="582"/>
      <c r="Q133" s="583"/>
    </row>
    <row r="134" spans="1:17" ht="14.4" hidden="1" thickBot="1" x14ac:dyDescent="0.3">
      <c r="A134" s="559"/>
      <c r="B134" s="560"/>
      <c r="C134" s="560"/>
      <c r="D134" s="560"/>
      <c r="E134" s="560"/>
      <c r="F134" s="560"/>
      <c r="G134" s="560"/>
      <c r="H134" s="560"/>
      <c r="I134" s="560"/>
      <c r="J134" s="561"/>
      <c r="K134" s="581"/>
      <c r="L134" s="582"/>
      <c r="M134" s="582"/>
      <c r="N134" s="582"/>
      <c r="O134" s="582"/>
      <c r="P134" s="582"/>
      <c r="Q134" s="583"/>
    </row>
    <row r="135" spans="1:17" ht="14.4" hidden="1" thickBot="1" x14ac:dyDescent="0.3">
      <c r="A135" s="590"/>
      <c r="B135" s="591"/>
      <c r="C135" s="591"/>
      <c r="D135" s="591"/>
      <c r="E135" s="591"/>
      <c r="F135" s="591"/>
      <c r="G135" s="591"/>
      <c r="H135" s="591"/>
      <c r="I135" s="591"/>
      <c r="J135" s="592"/>
      <c r="K135" s="584"/>
      <c r="L135" s="585"/>
      <c r="M135" s="585"/>
      <c r="N135" s="585"/>
      <c r="O135" s="585"/>
      <c r="P135" s="585"/>
      <c r="Q135" s="586"/>
    </row>
    <row r="136" spans="1:17" ht="13.95" customHeight="1" x14ac:dyDescent="0.25">
      <c r="A136" s="571" t="s">
        <v>111</v>
      </c>
      <c r="B136" s="572"/>
      <c r="C136" s="572"/>
      <c r="D136" s="572"/>
      <c r="E136" s="572"/>
      <c r="F136" s="572"/>
      <c r="G136" s="572"/>
      <c r="H136" s="572"/>
      <c r="I136" s="572"/>
      <c r="J136" s="573"/>
      <c r="K136" s="577"/>
      <c r="L136" s="577"/>
      <c r="M136" s="577"/>
      <c r="N136" s="577"/>
      <c r="O136" s="577"/>
      <c r="P136" s="577"/>
      <c r="Q136" s="578"/>
    </row>
    <row r="137" spans="1:17" ht="14.4" thickBot="1" x14ac:dyDescent="0.3">
      <c r="A137" s="574"/>
      <c r="B137" s="575"/>
      <c r="C137" s="575"/>
      <c r="D137" s="575"/>
      <c r="E137" s="575"/>
      <c r="F137" s="575"/>
      <c r="G137" s="575"/>
      <c r="H137" s="575"/>
      <c r="I137" s="575"/>
      <c r="J137" s="576"/>
      <c r="K137" s="579"/>
      <c r="L137" s="579"/>
      <c r="M137" s="579"/>
      <c r="N137" s="579"/>
      <c r="O137" s="579"/>
      <c r="P137" s="579"/>
      <c r="Q137" s="580"/>
    </row>
    <row r="138" spans="1:17" ht="30" customHeight="1" thickBot="1" x14ac:dyDescent="0.3">
      <c r="A138" s="593" t="s">
        <v>112</v>
      </c>
      <c r="B138" s="594"/>
      <c r="C138" s="594"/>
      <c r="D138" s="594"/>
      <c r="E138" s="594"/>
      <c r="F138" s="594"/>
      <c r="G138" s="615"/>
      <c r="H138" s="616" t="s">
        <v>113</v>
      </c>
      <c r="I138" s="617"/>
      <c r="J138" s="618"/>
      <c r="K138" s="619"/>
      <c r="L138" s="619"/>
      <c r="M138" s="619"/>
      <c r="N138" s="619"/>
      <c r="O138" s="619"/>
      <c r="P138" s="619"/>
      <c r="Q138" s="620"/>
    </row>
    <row r="139" spans="1:17" x14ac:dyDescent="0.25">
      <c r="A139" s="545"/>
      <c r="B139" s="546"/>
      <c r="C139" s="546"/>
      <c r="D139" s="546"/>
      <c r="E139" s="546"/>
      <c r="F139" s="546"/>
      <c r="G139" s="547"/>
      <c r="H139" s="621"/>
      <c r="I139" s="546"/>
      <c r="J139" s="547"/>
      <c r="K139" s="270"/>
      <c r="L139" s="271"/>
      <c r="M139" s="271"/>
      <c r="N139" s="271"/>
      <c r="O139" s="271"/>
      <c r="P139" s="271"/>
      <c r="Q139" s="272"/>
    </row>
    <row r="140" spans="1:17" ht="9.6" customHeight="1" thickBot="1" x14ac:dyDescent="0.3">
      <c r="A140" s="545"/>
      <c r="B140" s="546"/>
      <c r="C140" s="546"/>
      <c r="D140" s="546"/>
      <c r="E140" s="546"/>
      <c r="F140" s="546"/>
      <c r="G140" s="547"/>
      <c r="H140" s="545"/>
      <c r="I140" s="546"/>
      <c r="J140" s="547"/>
      <c r="K140" s="273"/>
      <c r="L140" s="274"/>
      <c r="M140" s="274"/>
      <c r="N140" s="274"/>
      <c r="O140" s="274"/>
      <c r="P140" s="274"/>
      <c r="Q140" s="275"/>
    </row>
    <row r="141" spans="1:17" ht="14.4" hidden="1" thickBot="1" x14ac:dyDescent="0.3">
      <c r="A141" s="545"/>
      <c r="B141" s="546"/>
      <c r="C141" s="546"/>
      <c r="D141" s="546"/>
      <c r="E141" s="546"/>
      <c r="F141" s="546"/>
      <c r="G141" s="547"/>
      <c r="H141" s="545"/>
      <c r="I141" s="546"/>
      <c r="J141" s="547"/>
      <c r="K141" s="273"/>
      <c r="L141" s="274"/>
      <c r="M141" s="274"/>
      <c r="N141" s="274"/>
      <c r="O141" s="274"/>
      <c r="P141" s="274"/>
      <c r="Q141" s="275"/>
    </row>
    <row r="142" spans="1:17" ht="14.4" hidden="1" thickBot="1" x14ac:dyDescent="0.3">
      <c r="A142" s="545"/>
      <c r="B142" s="546"/>
      <c r="C142" s="546"/>
      <c r="D142" s="546"/>
      <c r="E142" s="546"/>
      <c r="F142" s="546"/>
      <c r="G142" s="547"/>
      <c r="H142" s="545"/>
      <c r="I142" s="546"/>
      <c r="J142" s="547"/>
      <c r="K142" s="273"/>
      <c r="L142" s="274"/>
      <c r="M142" s="274"/>
      <c r="N142" s="274"/>
      <c r="O142" s="274"/>
      <c r="P142" s="274"/>
      <c r="Q142" s="275"/>
    </row>
    <row r="143" spans="1:17" ht="14.4" hidden="1" thickBot="1" x14ac:dyDescent="0.3">
      <c r="A143" s="545"/>
      <c r="B143" s="546"/>
      <c r="C143" s="546"/>
      <c r="D143" s="546"/>
      <c r="E143" s="546"/>
      <c r="F143" s="546"/>
      <c r="G143" s="547"/>
      <c r="H143" s="545"/>
      <c r="I143" s="546"/>
      <c r="J143" s="547"/>
      <c r="K143" s="273"/>
      <c r="L143" s="274"/>
      <c r="M143" s="274"/>
      <c r="N143" s="274"/>
      <c r="O143" s="274"/>
      <c r="P143" s="274"/>
      <c r="Q143" s="275"/>
    </row>
    <row r="144" spans="1:17" ht="14.4" hidden="1" thickBot="1" x14ac:dyDescent="0.3">
      <c r="A144" s="545"/>
      <c r="B144" s="546"/>
      <c r="C144" s="546"/>
      <c r="D144" s="546"/>
      <c r="E144" s="546"/>
      <c r="F144" s="546"/>
      <c r="G144" s="547"/>
      <c r="H144" s="545"/>
      <c r="I144" s="546"/>
      <c r="J144" s="547"/>
      <c r="K144" s="251"/>
      <c r="L144" s="233"/>
      <c r="M144" s="233"/>
      <c r="N144" s="233"/>
      <c r="O144" s="233"/>
      <c r="P144" s="233"/>
      <c r="Q144" s="252"/>
    </row>
    <row r="145" spans="1:17" ht="30" customHeight="1" thickBot="1" x14ac:dyDescent="0.3">
      <c r="A145" s="593" t="s">
        <v>114</v>
      </c>
      <c r="B145" s="594"/>
      <c r="C145" s="594"/>
      <c r="D145" s="594"/>
      <c r="E145" s="594"/>
      <c r="F145" s="594"/>
      <c r="G145" s="615"/>
      <c r="H145" s="616" t="s">
        <v>115</v>
      </c>
      <c r="I145" s="617"/>
      <c r="J145" s="618"/>
      <c r="K145" s="543"/>
      <c r="L145" s="543"/>
      <c r="M145" s="543"/>
      <c r="N145" s="543"/>
      <c r="O145" s="543"/>
      <c r="P145" s="543"/>
      <c r="Q145" s="544"/>
    </row>
    <row r="146" spans="1:17" x14ac:dyDescent="0.25">
      <c r="A146" s="559"/>
      <c r="B146" s="560"/>
      <c r="C146" s="560"/>
      <c r="D146" s="560"/>
      <c r="E146" s="560"/>
      <c r="F146" s="560"/>
      <c r="G146" s="561"/>
      <c r="H146" s="545"/>
      <c r="I146" s="546"/>
      <c r="J146" s="547"/>
      <c r="K146" s="604"/>
      <c r="L146" s="605"/>
      <c r="M146" s="605"/>
      <c r="N146" s="605"/>
      <c r="O146" s="605"/>
      <c r="P146" s="605"/>
      <c r="Q146" s="606"/>
    </row>
    <row r="147" spans="1:17" x14ac:dyDescent="0.25">
      <c r="A147" s="559"/>
      <c r="B147" s="560"/>
      <c r="C147" s="560"/>
      <c r="D147" s="560"/>
      <c r="E147" s="560"/>
      <c r="F147" s="560"/>
      <c r="G147" s="561"/>
      <c r="H147" s="545"/>
      <c r="I147" s="546"/>
      <c r="J147" s="547"/>
      <c r="K147" s="607"/>
      <c r="L147" s="608"/>
      <c r="M147" s="608"/>
      <c r="N147" s="608"/>
      <c r="O147" s="608"/>
      <c r="P147" s="608"/>
      <c r="Q147" s="609"/>
    </row>
    <row r="148" spans="1:17" ht="5.4" customHeight="1" thickBot="1" x14ac:dyDescent="0.3">
      <c r="A148" s="559"/>
      <c r="B148" s="560"/>
      <c r="C148" s="560"/>
      <c r="D148" s="560"/>
      <c r="E148" s="560"/>
      <c r="F148" s="560"/>
      <c r="G148" s="561"/>
      <c r="H148" s="545"/>
      <c r="I148" s="546"/>
      <c r="J148" s="547"/>
      <c r="K148" s="607"/>
      <c r="L148" s="608"/>
      <c r="M148" s="608"/>
      <c r="N148" s="608"/>
      <c r="O148" s="608"/>
      <c r="P148" s="608"/>
      <c r="Q148" s="609"/>
    </row>
    <row r="149" spans="1:17" ht="14.4" hidden="1" thickBot="1" x14ac:dyDescent="0.3">
      <c r="A149" s="559"/>
      <c r="B149" s="560"/>
      <c r="C149" s="560"/>
      <c r="D149" s="560"/>
      <c r="E149" s="560"/>
      <c r="F149" s="560"/>
      <c r="G149" s="561"/>
      <c r="H149" s="545"/>
      <c r="I149" s="546"/>
      <c r="J149" s="547"/>
      <c r="K149" s="607"/>
      <c r="L149" s="608"/>
      <c r="M149" s="608"/>
      <c r="N149" s="608"/>
      <c r="O149" s="608"/>
      <c r="P149" s="608"/>
      <c r="Q149" s="609"/>
    </row>
    <row r="150" spans="1:17" ht="14.4" hidden="1" thickBot="1" x14ac:dyDescent="0.3">
      <c r="A150" s="559"/>
      <c r="B150" s="560"/>
      <c r="C150" s="560"/>
      <c r="D150" s="560"/>
      <c r="E150" s="560"/>
      <c r="F150" s="560"/>
      <c r="G150" s="561"/>
      <c r="H150" s="545"/>
      <c r="I150" s="546"/>
      <c r="J150" s="547"/>
      <c r="K150" s="607"/>
      <c r="L150" s="608"/>
      <c r="M150" s="608"/>
      <c r="N150" s="608"/>
      <c r="O150" s="608"/>
      <c r="P150" s="608"/>
      <c r="Q150" s="609"/>
    </row>
    <row r="151" spans="1:17" ht="14.4" hidden="1" thickBot="1" x14ac:dyDescent="0.3">
      <c r="A151" s="559"/>
      <c r="B151" s="560"/>
      <c r="C151" s="560"/>
      <c r="D151" s="560"/>
      <c r="E151" s="560"/>
      <c r="F151" s="560"/>
      <c r="G151" s="561"/>
      <c r="H151" s="545"/>
      <c r="I151" s="546"/>
      <c r="J151" s="547"/>
      <c r="K151" s="610"/>
      <c r="L151" s="611"/>
      <c r="M151" s="611"/>
      <c r="N151" s="611"/>
      <c r="O151" s="611"/>
      <c r="P151" s="611"/>
      <c r="Q151" s="612"/>
    </row>
    <row r="152" spans="1:17" ht="13.95" customHeight="1" x14ac:dyDescent="0.25">
      <c r="A152" s="571" t="s">
        <v>116</v>
      </c>
      <c r="B152" s="572"/>
      <c r="C152" s="572"/>
      <c r="D152" s="572"/>
      <c r="E152" s="572"/>
      <c r="F152" s="572"/>
      <c r="G152" s="572"/>
      <c r="H152" s="572"/>
      <c r="I152" s="572"/>
      <c r="J152" s="573"/>
      <c r="K152" s="537"/>
      <c r="L152" s="537"/>
      <c r="M152" s="537"/>
      <c r="N152" s="537"/>
      <c r="O152" s="537"/>
      <c r="P152" s="537"/>
      <c r="Q152" s="538"/>
    </row>
    <row r="153" spans="1:17" ht="14.4" thickBot="1" x14ac:dyDescent="0.3">
      <c r="A153" s="574"/>
      <c r="B153" s="575"/>
      <c r="C153" s="575"/>
      <c r="D153" s="575"/>
      <c r="E153" s="575"/>
      <c r="F153" s="575"/>
      <c r="G153" s="575"/>
      <c r="H153" s="575"/>
      <c r="I153" s="575"/>
      <c r="J153" s="576"/>
      <c r="K153" s="613"/>
      <c r="L153" s="613"/>
      <c r="M153" s="613"/>
      <c r="N153" s="613"/>
      <c r="O153" s="613"/>
      <c r="P153" s="613"/>
      <c r="Q153" s="614"/>
    </row>
    <row r="154" spans="1:17" ht="30" customHeight="1" thickBot="1" x14ac:dyDescent="0.3">
      <c r="A154" s="593" t="s">
        <v>112</v>
      </c>
      <c r="B154" s="594"/>
      <c r="C154" s="594"/>
      <c r="D154" s="594"/>
      <c r="E154" s="594"/>
      <c r="F154" s="594"/>
      <c r="G154" s="615"/>
      <c r="H154" s="616" t="s">
        <v>113</v>
      </c>
      <c r="I154" s="617"/>
      <c r="J154" s="618"/>
      <c r="K154" s="543"/>
      <c r="L154" s="543"/>
      <c r="M154" s="543"/>
      <c r="N154" s="543"/>
      <c r="O154" s="543"/>
      <c r="P154" s="543"/>
      <c r="Q154" s="544"/>
    </row>
    <row r="155" spans="1:17" x14ac:dyDescent="0.25">
      <c r="A155" s="545"/>
      <c r="B155" s="546"/>
      <c r="C155" s="546"/>
      <c r="D155" s="546"/>
      <c r="E155" s="546"/>
      <c r="F155" s="546"/>
      <c r="G155" s="546"/>
      <c r="H155" s="625"/>
      <c r="I155" s="626"/>
      <c r="J155" s="627"/>
      <c r="K155" s="605"/>
      <c r="L155" s="605"/>
      <c r="M155" s="605"/>
      <c r="N155" s="605"/>
      <c r="O155" s="605"/>
      <c r="P155" s="605"/>
      <c r="Q155" s="606"/>
    </row>
    <row r="156" spans="1:17" ht="8.4" customHeight="1" thickBot="1" x14ac:dyDescent="0.3">
      <c r="A156" s="545"/>
      <c r="B156" s="546"/>
      <c r="C156" s="546"/>
      <c r="D156" s="546"/>
      <c r="E156" s="546"/>
      <c r="F156" s="546"/>
      <c r="G156" s="546"/>
      <c r="H156" s="628"/>
      <c r="I156" s="546"/>
      <c r="J156" s="629"/>
      <c r="K156" s="608"/>
      <c r="L156" s="608"/>
      <c r="M156" s="608"/>
      <c r="N156" s="608"/>
      <c r="O156" s="608"/>
      <c r="P156" s="608"/>
      <c r="Q156" s="609"/>
    </row>
    <row r="157" spans="1:17" ht="14.4" hidden="1" thickBot="1" x14ac:dyDescent="0.3">
      <c r="A157" s="545"/>
      <c r="B157" s="546"/>
      <c r="C157" s="546"/>
      <c r="D157" s="546"/>
      <c r="E157" s="546"/>
      <c r="F157" s="546"/>
      <c r="G157" s="546"/>
      <c r="H157" s="628"/>
      <c r="I157" s="546"/>
      <c r="J157" s="629"/>
      <c r="K157" s="608"/>
      <c r="L157" s="608"/>
      <c r="M157" s="608"/>
      <c r="N157" s="608"/>
      <c r="O157" s="608"/>
      <c r="P157" s="608"/>
      <c r="Q157" s="609"/>
    </row>
    <row r="158" spans="1:17" ht="14.4" hidden="1" thickBot="1" x14ac:dyDescent="0.3">
      <c r="A158" s="545"/>
      <c r="B158" s="546"/>
      <c r="C158" s="546"/>
      <c r="D158" s="546"/>
      <c r="E158" s="546"/>
      <c r="F158" s="546"/>
      <c r="G158" s="546"/>
      <c r="H158" s="628"/>
      <c r="I158" s="546"/>
      <c r="J158" s="629"/>
      <c r="K158" s="608"/>
      <c r="L158" s="608"/>
      <c r="M158" s="608"/>
      <c r="N158" s="608"/>
      <c r="O158" s="608"/>
      <c r="P158" s="608"/>
      <c r="Q158" s="609"/>
    </row>
    <row r="159" spans="1:17" ht="14.4" hidden="1" thickBot="1" x14ac:dyDescent="0.3">
      <c r="A159" s="545"/>
      <c r="B159" s="546"/>
      <c r="C159" s="546"/>
      <c r="D159" s="546"/>
      <c r="E159" s="546"/>
      <c r="F159" s="546"/>
      <c r="G159" s="546"/>
      <c r="H159" s="628"/>
      <c r="I159" s="546"/>
      <c r="J159" s="629"/>
      <c r="K159" s="608"/>
      <c r="L159" s="608"/>
      <c r="M159" s="608"/>
      <c r="N159" s="608"/>
      <c r="O159" s="608"/>
      <c r="P159" s="608"/>
      <c r="Q159" s="609"/>
    </row>
    <row r="160" spans="1:17" ht="14.4" hidden="1" thickBot="1" x14ac:dyDescent="0.3">
      <c r="A160" s="545"/>
      <c r="B160" s="546"/>
      <c r="C160" s="546"/>
      <c r="D160" s="546"/>
      <c r="E160" s="546"/>
      <c r="F160" s="546"/>
      <c r="G160" s="546"/>
      <c r="H160" s="630"/>
      <c r="I160" s="631"/>
      <c r="J160" s="632"/>
      <c r="K160" s="611"/>
      <c r="L160" s="611"/>
      <c r="M160" s="611"/>
      <c r="N160" s="611"/>
      <c r="O160" s="611"/>
      <c r="P160" s="611"/>
      <c r="Q160" s="612"/>
    </row>
    <row r="161" spans="1:17" ht="30" customHeight="1" thickBot="1" x14ac:dyDescent="0.3">
      <c r="A161" s="593" t="s">
        <v>114</v>
      </c>
      <c r="B161" s="594"/>
      <c r="C161" s="594"/>
      <c r="D161" s="594"/>
      <c r="E161" s="594"/>
      <c r="F161" s="594"/>
      <c r="G161" s="615"/>
      <c r="H161" s="633" t="s">
        <v>115</v>
      </c>
      <c r="I161" s="633"/>
      <c r="J161" s="634"/>
      <c r="K161" s="542"/>
      <c r="L161" s="543"/>
      <c r="M161" s="543"/>
      <c r="N161" s="543"/>
      <c r="O161" s="543"/>
      <c r="P161" s="543"/>
      <c r="Q161" s="544"/>
    </row>
    <row r="162" spans="1:17" x14ac:dyDescent="0.25">
      <c r="A162" s="545"/>
      <c r="B162" s="546"/>
      <c r="C162" s="546"/>
      <c r="D162" s="546"/>
      <c r="E162" s="546"/>
      <c r="F162" s="546"/>
      <c r="G162" s="547"/>
      <c r="H162" s="545"/>
      <c r="I162" s="546"/>
      <c r="J162" s="547"/>
      <c r="K162" s="604"/>
      <c r="L162" s="605"/>
      <c r="M162" s="605"/>
      <c r="N162" s="605"/>
      <c r="O162" s="605"/>
      <c r="P162" s="605"/>
      <c r="Q162" s="606"/>
    </row>
    <row r="163" spans="1:17" x14ac:dyDescent="0.25">
      <c r="A163" s="545"/>
      <c r="B163" s="546"/>
      <c r="C163" s="546"/>
      <c r="D163" s="546"/>
      <c r="E163" s="546"/>
      <c r="F163" s="546"/>
      <c r="G163" s="547"/>
      <c r="H163" s="545"/>
      <c r="I163" s="546"/>
      <c r="J163" s="547"/>
      <c r="K163" s="607"/>
      <c r="L163" s="608"/>
      <c r="M163" s="608"/>
      <c r="N163" s="608"/>
      <c r="O163" s="608"/>
      <c r="P163" s="608"/>
      <c r="Q163" s="609"/>
    </row>
    <row r="164" spans="1:17" x14ac:dyDescent="0.25">
      <c r="A164" s="545"/>
      <c r="B164" s="546"/>
      <c r="C164" s="546"/>
      <c r="D164" s="546"/>
      <c r="E164" s="546"/>
      <c r="F164" s="546"/>
      <c r="G164" s="547"/>
      <c r="H164" s="545"/>
      <c r="I164" s="546"/>
      <c r="J164" s="547"/>
      <c r="K164" s="607"/>
      <c r="L164" s="608"/>
      <c r="M164" s="608"/>
      <c r="N164" s="608"/>
      <c r="O164" s="608"/>
      <c r="P164" s="608"/>
      <c r="Q164" s="609"/>
    </row>
    <row r="165" spans="1:17" x14ac:dyDescent="0.25">
      <c r="A165" s="545"/>
      <c r="B165" s="546"/>
      <c r="C165" s="546"/>
      <c r="D165" s="546"/>
      <c r="E165" s="546"/>
      <c r="F165" s="546"/>
      <c r="G165" s="547"/>
      <c r="H165" s="545"/>
      <c r="I165" s="546"/>
      <c r="J165" s="547"/>
      <c r="K165" s="607"/>
      <c r="L165" s="608"/>
      <c r="M165" s="608"/>
      <c r="N165" s="608"/>
      <c r="O165" s="608"/>
      <c r="P165" s="608"/>
      <c r="Q165" s="609"/>
    </row>
    <row r="166" spans="1:17" x14ac:dyDescent="0.25">
      <c r="A166" s="545"/>
      <c r="B166" s="546"/>
      <c r="C166" s="546"/>
      <c r="D166" s="546"/>
      <c r="E166" s="546"/>
      <c r="F166" s="546"/>
      <c r="G166" s="547"/>
      <c r="H166" s="545"/>
      <c r="I166" s="546"/>
      <c r="J166" s="547"/>
      <c r="K166" s="607"/>
      <c r="L166" s="608"/>
      <c r="M166" s="608"/>
      <c r="N166" s="608"/>
      <c r="O166" s="608"/>
      <c r="P166" s="608"/>
      <c r="Q166" s="609"/>
    </row>
    <row r="167" spans="1:17" ht="2.4" customHeight="1" thickBot="1" x14ac:dyDescent="0.3">
      <c r="A167" s="545"/>
      <c r="B167" s="546"/>
      <c r="C167" s="546"/>
      <c r="D167" s="546"/>
      <c r="E167" s="546"/>
      <c r="F167" s="546"/>
      <c r="G167" s="547"/>
      <c r="H167" s="545"/>
      <c r="I167" s="546"/>
      <c r="J167" s="547"/>
      <c r="K167" s="610"/>
      <c r="L167" s="611"/>
      <c r="M167" s="611"/>
      <c r="N167" s="611"/>
      <c r="O167" s="611"/>
      <c r="P167" s="611"/>
      <c r="Q167" s="612"/>
    </row>
    <row r="168" spans="1:17" ht="13.95" customHeight="1" x14ac:dyDescent="0.25">
      <c r="A168" s="571" t="s">
        <v>117</v>
      </c>
      <c r="B168" s="572"/>
      <c r="C168" s="572"/>
      <c r="D168" s="572"/>
      <c r="E168" s="572"/>
      <c r="F168" s="572"/>
      <c r="G168" s="572"/>
      <c r="H168" s="572"/>
      <c r="I168" s="572"/>
      <c r="J168" s="573"/>
      <c r="K168" s="537"/>
      <c r="L168" s="537"/>
      <c r="M168" s="537"/>
      <c r="N168" s="537"/>
      <c r="O168" s="537"/>
      <c r="P168" s="537"/>
      <c r="Q168" s="538"/>
    </row>
    <row r="169" spans="1:17" ht="14.4" thickBot="1" x14ac:dyDescent="0.3">
      <c r="A169" s="574"/>
      <c r="B169" s="575"/>
      <c r="C169" s="575"/>
      <c r="D169" s="575"/>
      <c r="E169" s="575"/>
      <c r="F169" s="575"/>
      <c r="G169" s="575"/>
      <c r="H169" s="575"/>
      <c r="I169" s="575"/>
      <c r="J169" s="576"/>
      <c r="K169" s="613"/>
      <c r="L169" s="613"/>
      <c r="M169" s="613"/>
      <c r="N169" s="613"/>
      <c r="O169" s="613"/>
      <c r="P169" s="613"/>
      <c r="Q169" s="614"/>
    </row>
    <row r="170" spans="1:17" ht="30" customHeight="1" thickBot="1" x14ac:dyDescent="0.3">
      <c r="A170" s="622" t="s">
        <v>118</v>
      </c>
      <c r="B170" s="623"/>
      <c r="C170" s="623"/>
      <c r="D170" s="623"/>
      <c r="E170" s="623"/>
      <c r="F170" s="623"/>
      <c r="G170" s="623"/>
      <c r="H170" s="623"/>
      <c r="I170" s="623"/>
      <c r="J170" s="624"/>
      <c r="K170" s="543"/>
      <c r="L170" s="543"/>
      <c r="M170" s="543"/>
      <c r="N170" s="543"/>
      <c r="O170" s="543"/>
      <c r="P170" s="543"/>
      <c r="Q170" s="544"/>
    </row>
    <row r="171" spans="1:17" x14ac:dyDescent="0.25">
      <c r="A171" s="635"/>
      <c r="B171" s="626"/>
      <c r="C171" s="626"/>
      <c r="D171" s="626"/>
      <c r="E171" s="626"/>
      <c r="F171" s="626"/>
      <c r="G171" s="626"/>
      <c r="H171" s="626"/>
      <c r="I171" s="626"/>
      <c r="J171" s="627"/>
      <c r="K171" s="605"/>
      <c r="L171" s="605"/>
      <c r="M171" s="605"/>
      <c r="N171" s="605"/>
      <c r="O171" s="605"/>
      <c r="P171" s="605"/>
      <c r="Q171" s="606"/>
    </row>
    <row r="172" spans="1:17" x14ac:dyDescent="0.25">
      <c r="A172" s="628"/>
      <c r="B172" s="546"/>
      <c r="C172" s="546"/>
      <c r="D172" s="546"/>
      <c r="E172" s="546"/>
      <c r="F172" s="546"/>
      <c r="G172" s="546"/>
      <c r="H172" s="546"/>
      <c r="I172" s="546"/>
      <c r="J172" s="629"/>
      <c r="K172" s="608"/>
      <c r="L172" s="608"/>
      <c r="M172" s="608"/>
      <c r="N172" s="608"/>
      <c r="O172" s="608"/>
      <c r="P172" s="608"/>
      <c r="Q172" s="609"/>
    </row>
    <row r="173" spans="1:17" x14ac:dyDescent="0.25">
      <c r="A173" s="628"/>
      <c r="B173" s="546"/>
      <c r="C173" s="546"/>
      <c r="D173" s="546"/>
      <c r="E173" s="546"/>
      <c r="F173" s="546"/>
      <c r="G173" s="546"/>
      <c r="H173" s="546"/>
      <c r="I173" s="546"/>
      <c r="J173" s="629"/>
      <c r="K173" s="608"/>
      <c r="L173" s="608"/>
      <c r="M173" s="608"/>
      <c r="N173" s="608"/>
      <c r="O173" s="608"/>
      <c r="P173" s="608"/>
      <c r="Q173" s="609"/>
    </row>
    <row r="174" spans="1:17" ht="14.4" thickBot="1" x14ac:dyDescent="0.3">
      <c r="A174" s="630"/>
      <c r="B174" s="631"/>
      <c r="C174" s="631"/>
      <c r="D174" s="631"/>
      <c r="E174" s="631"/>
      <c r="F174" s="631"/>
      <c r="G174" s="631"/>
      <c r="H174" s="631"/>
      <c r="I174" s="631"/>
      <c r="J174" s="632"/>
      <c r="K174" s="611"/>
      <c r="L174" s="611"/>
      <c r="M174" s="611"/>
      <c r="N174" s="611"/>
      <c r="O174" s="611"/>
      <c r="P174" s="611"/>
      <c r="Q174" s="612"/>
    </row>
    <row r="175" spans="1:17" ht="30" customHeight="1" thickBot="1" x14ac:dyDescent="0.3">
      <c r="A175" s="593"/>
      <c r="B175" s="594"/>
      <c r="C175" s="594"/>
      <c r="D175" s="594"/>
      <c r="E175" s="594"/>
      <c r="F175" s="594"/>
      <c r="G175" s="615"/>
      <c r="H175" s="616" t="s">
        <v>119</v>
      </c>
      <c r="I175" s="617"/>
      <c r="J175" s="618"/>
      <c r="K175" s="543"/>
      <c r="L175" s="543"/>
      <c r="M175" s="543"/>
      <c r="N175" s="543"/>
      <c r="O175" s="543"/>
      <c r="P175" s="543"/>
      <c r="Q175" s="544"/>
    </row>
    <row r="176" spans="1:17" x14ac:dyDescent="0.25">
      <c r="A176" s="635"/>
      <c r="B176" s="626"/>
      <c r="C176" s="626"/>
      <c r="D176" s="626"/>
      <c r="E176" s="626"/>
      <c r="F176" s="626"/>
      <c r="G176" s="627"/>
      <c r="H176" s="635"/>
      <c r="I176" s="626"/>
      <c r="J176" s="627"/>
      <c r="K176" s="605"/>
      <c r="L176" s="605"/>
      <c r="M176" s="605"/>
      <c r="N176" s="605"/>
      <c r="O176" s="605"/>
      <c r="P176" s="605"/>
      <c r="Q176" s="606"/>
    </row>
    <row r="177" spans="1:17" x14ac:dyDescent="0.25">
      <c r="A177" s="628"/>
      <c r="B177" s="546"/>
      <c r="C177" s="546"/>
      <c r="D177" s="546"/>
      <c r="E177" s="546"/>
      <c r="F177" s="546"/>
      <c r="G177" s="629"/>
      <c r="H177" s="628"/>
      <c r="I177" s="546"/>
      <c r="J177" s="629"/>
      <c r="K177" s="608"/>
      <c r="L177" s="608"/>
      <c r="M177" s="608"/>
      <c r="N177" s="608"/>
      <c r="O177" s="608"/>
      <c r="P177" s="608"/>
      <c r="Q177" s="609"/>
    </row>
    <row r="178" spans="1:17" x14ac:dyDescent="0.25">
      <c r="A178" s="628"/>
      <c r="B178" s="546"/>
      <c r="C178" s="546"/>
      <c r="D178" s="546"/>
      <c r="E178" s="546"/>
      <c r="F178" s="546"/>
      <c r="G178" s="629"/>
      <c r="H178" s="628"/>
      <c r="I178" s="546"/>
      <c r="J178" s="629"/>
      <c r="K178" s="608"/>
      <c r="L178" s="608"/>
      <c r="M178" s="608"/>
      <c r="N178" s="608"/>
      <c r="O178" s="608"/>
      <c r="P178" s="608"/>
      <c r="Q178" s="609"/>
    </row>
    <row r="179" spans="1:17" ht="409.2" customHeight="1" thickBot="1" x14ac:dyDescent="0.3">
      <c r="A179" s="630"/>
      <c r="B179" s="631"/>
      <c r="C179" s="631"/>
      <c r="D179" s="631"/>
      <c r="E179" s="631"/>
      <c r="F179" s="631"/>
      <c r="G179" s="632"/>
      <c r="H179" s="630"/>
      <c r="I179" s="631"/>
      <c r="J179" s="632"/>
      <c r="K179" s="611"/>
      <c r="L179" s="611"/>
      <c r="M179" s="611"/>
      <c r="N179" s="611"/>
      <c r="O179" s="611"/>
      <c r="P179" s="611"/>
      <c r="Q179" s="612"/>
    </row>
    <row r="180" spans="1:17" ht="30" customHeight="1" thickBot="1" x14ac:dyDescent="0.3">
      <c r="A180" s="593" t="s">
        <v>120</v>
      </c>
      <c r="B180" s="594"/>
      <c r="C180" s="594"/>
      <c r="D180" s="594"/>
      <c r="E180" s="594"/>
      <c r="F180" s="594"/>
      <c r="G180" s="615"/>
      <c r="H180" s="616" t="s">
        <v>121</v>
      </c>
      <c r="I180" s="617"/>
      <c r="J180" s="618"/>
      <c r="K180" s="619"/>
      <c r="L180" s="619"/>
      <c r="M180" s="619"/>
      <c r="N180" s="619"/>
      <c r="O180" s="619"/>
      <c r="P180" s="619"/>
      <c r="Q180" s="620"/>
    </row>
    <row r="181" spans="1:17" x14ac:dyDescent="0.25">
      <c r="A181" s="635"/>
      <c r="B181" s="626"/>
      <c r="C181" s="626"/>
      <c r="D181" s="626"/>
      <c r="E181" s="626"/>
      <c r="F181" s="626"/>
      <c r="G181" s="627"/>
      <c r="H181" s="635"/>
      <c r="I181" s="626"/>
      <c r="J181" s="627"/>
      <c r="K181" s="636"/>
      <c r="L181" s="636"/>
      <c r="M181" s="636"/>
      <c r="N181" s="636"/>
      <c r="O181" s="636"/>
      <c r="P181" s="636"/>
      <c r="Q181" s="637"/>
    </row>
    <row r="182" spans="1:17" x14ac:dyDescent="0.25">
      <c r="A182" s="628"/>
      <c r="B182" s="546"/>
      <c r="C182" s="546"/>
      <c r="D182" s="546"/>
      <c r="E182" s="546"/>
      <c r="F182" s="546"/>
      <c r="G182" s="629"/>
      <c r="H182" s="628"/>
      <c r="I182" s="546"/>
      <c r="J182" s="629"/>
      <c r="K182" s="582"/>
      <c r="L182" s="582"/>
      <c r="M182" s="582"/>
      <c r="N182" s="582"/>
      <c r="O182" s="582"/>
      <c r="P182" s="582"/>
      <c r="Q182" s="583"/>
    </row>
    <row r="183" spans="1:17" x14ac:dyDescent="0.25">
      <c r="A183" s="628"/>
      <c r="B183" s="546"/>
      <c r="C183" s="546"/>
      <c r="D183" s="546"/>
      <c r="E183" s="546"/>
      <c r="F183" s="546"/>
      <c r="G183" s="629"/>
      <c r="H183" s="628"/>
      <c r="I183" s="546"/>
      <c r="J183" s="629"/>
      <c r="K183" s="582"/>
      <c r="L183" s="582"/>
      <c r="M183" s="582"/>
      <c r="N183" s="582"/>
      <c r="O183" s="582"/>
      <c r="P183" s="582"/>
      <c r="Q183" s="583"/>
    </row>
    <row r="184" spans="1:17" ht="10.95" customHeight="1" thickBot="1" x14ac:dyDescent="0.3">
      <c r="A184" s="630"/>
      <c r="B184" s="631"/>
      <c r="C184" s="631"/>
      <c r="D184" s="631"/>
      <c r="E184" s="631"/>
      <c r="F184" s="631"/>
      <c r="G184" s="632"/>
      <c r="H184" s="630"/>
      <c r="I184" s="631"/>
      <c r="J184" s="632"/>
      <c r="K184" s="585"/>
      <c r="L184" s="585"/>
      <c r="M184" s="585"/>
      <c r="N184" s="585"/>
      <c r="O184" s="585"/>
      <c r="P184" s="585"/>
      <c r="Q184" s="586"/>
    </row>
    <row r="185" spans="1:17" ht="13.95" customHeight="1" x14ac:dyDescent="0.25">
      <c r="A185" s="656" t="s">
        <v>186</v>
      </c>
      <c r="B185" s="425"/>
      <c r="C185" s="425"/>
      <c r="D185" s="425"/>
      <c r="E185" s="425"/>
      <c r="F185" s="425"/>
      <c r="G185" s="425"/>
      <c r="H185" s="425"/>
      <c r="I185" s="425"/>
      <c r="J185" s="426"/>
      <c r="K185" s="525" t="s">
        <v>71</v>
      </c>
      <c r="L185" s="526"/>
      <c r="M185" s="526"/>
      <c r="N185" s="526"/>
      <c r="O185" s="526"/>
      <c r="P185" s="526"/>
      <c r="Q185" s="527"/>
    </row>
    <row r="186" spans="1:17" ht="13.95" customHeight="1" x14ac:dyDescent="0.25">
      <c r="A186" s="656"/>
      <c r="B186" s="425"/>
      <c r="C186" s="425"/>
      <c r="D186" s="425"/>
      <c r="E186" s="425"/>
      <c r="F186" s="425"/>
      <c r="G186" s="425"/>
      <c r="H186" s="425"/>
      <c r="I186" s="425"/>
      <c r="J186" s="426"/>
      <c r="K186" s="528"/>
      <c r="L186" s="529"/>
      <c r="M186" s="529"/>
      <c r="N186" s="529"/>
      <c r="O186" s="529"/>
      <c r="P186" s="529"/>
      <c r="Q186" s="530"/>
    </row>
    <row r="187" spans="1:17" ht="14.7" customHeight="1" thickBot="1" x14ac:dyDescent="0.3">
      <c r="A187" s="656"/>
      <c r="B187" s="425"/>
      <c r="C187" s="425"/>
      <c r="D187" s="425"/>
      <c r="E187" s="425"/>
      <c r="F187" s="425"/>
      <c r="G187" s="425"/>
      <c r="H187" s="425"/>
      <c r="I187" s="425"/>
      <c r="J187" s="426"/>
      <c r="K187" s="528"/>
      <c r="L187" s="529"/>
      <c r="M187" s="529"/>
      <c r="N187" s="529"/>
      <c r="O187" s="529"/>
      <c r="P187" s="529"/>
      <c r="Q187" s="530"/>
    </row>
    <row r="188" spans="1:17" ht="30" customHeight="1" thickBot="1" x14ac:dyDescent="0.3">
      <c r="A188" s="593" t="s">
        <v>190</v>
      </c>
      <c r="B188" s="594"/>
      <c r="C188" s="594"/>
      <c r="D188" s="594"/>
      <c r="E188" s="594"/>
      <c r="F188" s="594"/>
      <c r="G188" s="594"/>
      <c r="H188" s="594"/>
      <c r="I188" s="594"/>
      <c r="J188" s="615"/>
      <c r="K188" s="595"/>
      <c r="L188" s="596"/>
      <c r="M188" s="596"/>
      <c r="N188" s="596"/>
      <c r="O188" s="596"/>
      <c r="P188" s="596"/>
      <c r="Q188" s="597"/>
    </row>
    <row r="189" spans="1:17" ht="13.95" customHeight="1" x14ac:dyDescent="0.25">
      <c r="A189" s="657"/>
      <c r="B189" s="588"/>
      <c r="C189" s="588"/>
      <c r="D189" s="588"/>
      <c r="E189" s="588"/>
      <c r="F189" s="588"/>
      <c r="G189" s="588"/>
      <c r="H189" s="588"/>
      <c r="I189" s="588"/>
      <c r="J189" s="588"/>
      <c r="K189" s="660" t="s">
        <v>122</v>
      </c>
      <c r="L189" s="661"/>
      <c r="M189" s="661"/>
      <c r="N189" s="661"/>
      <c r="O189" s="661"/>
      <c r="P189" s="661"/>
      <c r="Q189" s="662"/>
    </row>
    <row r="190" spans="1:17" x14ac:dyDescent="0.25">
      <c r="A190" s="658"/>
      <c r="B190" s="560"/>
      <c r="C190" s="560"/>
      <c r="D190" s="560"/>
      <c r="E190" s="560"/>
      <c r="F190" s="560"/>
      <c r="G190" s="560"/>
      <c r="H190" s="560"/>
      <c r="I190" s="560"/>
      <c r="J190" s="560"/>
      <c r="K190" s="663"/>
      <c r="L190" s="582"/>
      <c r="M190" s="582"/>
      <c r="N190" s="582"/>
      <c r="O190" s="582"/>
      <c r="P190" s="582"/>
      <c r="Q190" s="664"/>
    </row>
    <row r="191" spans="1:17" x14ac:dyDescent="0.25">
      <c r="A191" s="658"/>
      <c r="B191" s="560"/>
      <c r="C191" s="560"/>
      <c r="D191" s="560"/>
      <c r="E191" s="560"/>
      <c r="F191" s="560"/>
      <c r="G191" s="560"/>
      <c r="H191" s="560"/>
      <c r="I191" s="560"/>
      <c r="J191" s="560"/>
      <c r="K191" s="663"/>
      <c r="L191" s="582"/>
      <c r="M191" s="582"/>
      <c r="N191" s="582"/>
      <c r="O191" s="582"/>
      <c r="P191" s="582"/>
      <c r="Q191" s="664"/>
    </row>
    <row r="192" spans="1:17" x14ac:dyDescent="0.25">
      <c r="A192" s="658"/>
      <c r="B192" s="560"/>
      <c r="C192" s="560"/>
      <c r="D192" s="560"/>
      <c r="E192" s="560"/>
      <c r="F192" s="560"/>
      <c r="G192" s="560"/>
      <c r="H192" s="560"/>
      <c r="I192" s="560"/>
      <c r="J192" s="560"/>
      <c r="K192" s="663"/>
      <c r="L192" s="582"/>
      <c r="M192" s="582"/>
      <c r="N192" s="582"/>
      <c r="O192" s="582"/>
      <c r="P192" s="582"/>
      <c r="Q192" s="664"/>
    </row>
    <row r="193" spans="1:17" x14ac:dyDescent="0.25">
      <c r="A193" s="658"/>
      <c r="B193" s="560"/>
      <c r="C193" s="560"/>
      <c r="D193" s="560"/>
      <c r="E193" s="560"/>
      <c r="F193" s="560"/>
      <c r="G193" s="560"/>
      <c r="H193" s="560"/>
      <c r="I193" s="560"/>
      <c r="J193" s="560"/>
      <c r="K193" s="663"/>
      <c r="L193" s="582"/>
      <c r="M193" s="582"/>
      <c r="N193" s="582"/>
      <c r="O193" s="582"/>
      <c r="P193" s="582"/>
      <c r="Q193" s="664"/>
    </row>
    <row r="194" spans="1:17" ht="44.4" customHeight="1" x14ac:dyDescent="0.25">
      <c r="A194" s="658"/>
      <c r="B194" s="560"/>
      <c r="C194" s="560"/>
      <c r="D194" s="560"/>
      <c r="E194" s="560"/>
      <c r="F194" s="560"/>
      <c r="G194" s="560"/>
      <c r="H194" s="560"/>
      <c r="I194" s="560"/>
      <c r="J194" s="560"/>
      <c r="K194" s="663"/>
      <c r="L194" s="582"/>
      <c r="M194" s="582"/>
      <c r="N194" s="582"/>
      <c r="O194" s="582"/>
      <c r="P194" s="582"/>
      <c r="Q194" s="664"/>
    </row>
    <row r="195" spans="1:17" ht="44.4" customHeight="1" x14ac:dyDescent="0.25">
      <c r="A195" s="658"/>
      <c r="B195" s="560"/>
      <c r="C195" s="560"/>
      <c r="D195" s="560"/>
      <c r="E195" s="560"/>
      <c r="F195" s="560"/>
      <c r="G195" s="560"/>
      <c r="H195" s="560"/>
      <c r="I195" s="560"/>
      <c r="J195" s="560"/>
      <c r="K195" s="663"/>
      <c r="L195" s="582"/>
      <c r="M195" s="582"/>
      <c r="N195" s="582"/>
      <c r="O195" s="582"/>
      <c r="P195" s="582"/>
      <c r="Q195" s="664"/>
    </row>
    <row r="196" spans="1:17" ht="44.4" customHeight="1" x14ac:dyDescent="0.25">
      <c r="A196" s="658"/>
      <c r="B196" s="560"/>
      <c r="C196" s="560"/>
      <c r="D196" s="560"/>
      <c r="E196" s="560"/>
      <c r="F196" s="560"/>
      <c r="G196" s="560"/>
      <c r="H196" s="560"/>
      <c r="I196" s="560"/>
      <c r="J196" s="560"/>
      <c r="K196" s="663"/>
      <c r="L196" s="582"/>
      <c r="M196" s="582"/>
      <c r="N196" s="582"/>
      <c r="O196" s="582"/>
      <c r="P196" s="582"/>
      <c r="Q196" s="664"/>
    </row>
    <row r="197" spans="1:17" ht="44.4" customHeight="1" x14ac:dyDescent="0.25">
      <c r="A197" s="658"/>
      <c r="B197" s="560"/>
      <c r="C197" s="560"/>
      <c r="D197" s="560"/>
      <c r="E197" s="560"/>
      <c r="F197" s="560"/>
      <c r="G197" s="560"/>
      <c r="H197" s="560"/>
      <c r="I197" s="560"/>
      <c r="J197" s="560"/>
      <c r="K197" s="663"/>
      <c r="L197" s="582"/>
      <c r="M197" s="582"/>
      <c r="N197" s="582"/>
      <c r="O197" s="582"/>
      <c r="P197" s="582"/>
      <c r="Q197" s="664"/>
    </row>
    <row r="198" spans="1:17" ht="44.4" customHeight="1" x14ac:dyDescent="0.25">
      <c r="A198" s="658"/>
      <c r="B198" s="560"/>
      <c r="C198" s="560"/>
      <c r="D198" s="560"/>
      <c r="E198" s="560"/>
      <c r="F198" s="560"/>
      <c r="G198" s="560"/>
      <c r="H198" s="560"/>
      <c r="I198" s="560"/>
      <c r="J198" s="560"/>
      <c r="K198" s="663"/>
      <c r="L198" s="582"/>
      <c r="M198" s="582"/>
      <c r="N198" s="582"/>
      <c r="O198" s="582"/>
      <c r="P198" s="582"/>
      <c r="Q198" s="664"/>
    </row>
    <row r="199" spans="1:17" x14ac:dyDescent="0.25">
      <c r="A199" s="658"/>
      <c r="B199" s="560"/>
      <c r="C199" s="560"/>
      <c r="D199" s="560"/>
      <c r="E199" s="560"/>
      <c r="F199" s="560"/>
      <c r="G199" s="560"/>
      <c r="H199" s="560"/>
      <c r="I199" s="560"/>
      <c r="J199" s="560"/>
      <c r="K199" s="663"/>
      <c r="L199" s="582"/>
      <c r="M199" s="582"/>
      <c r="N199" s="582"/>
      <c r="O199" s="582"/>
      <c r="P199" s="582"/>
      <c r="Q199" s="664"/>
    </row>
    <row r="200" spans="1:17" x14ac:dyDescent="0.25">
      <c r="A200" s="658"/>
      <c r="B200" s="560"/>
      <c r="C200" s="560"/>
      <c r="D200" s="560"/>
      <c r="E200" s="560"/>
      <c r="F200" s="560"/>
      <c r="G200" s="560"/>
      <c r="H200" s="560"/>
      <c r="I200" s="560"/>
      <c r="J200" s="560"/>
      <c r="K200" s="663"/>
      <c r="L200" s="582"/>
      <c r="M200" s="582"/>
      <c r="N200" s="582"/>
      <c r="O200" s="582"/>
      <c r="P200" s="582"/>
      <c r="Q200" s="664"/>
    </row>
    <row r="201" spans="1:17" x14ac:dyDescent="0.25">
      <c r="A201" s="658"/>
      <c r="B201" s="560"/>
      <c r="C201" s="560"/>
      <c r="D201" s="560"/>
      <c r="E201" s="560"/>
      <c r="F201" s="560"/>
      <c r="G201" s="560"/>
      <c r="H201" s="560"/>
      <c r="I201" s="560"/>
      <c r="J201" s="560"/>
      <c r="K201" s="663"/>
      <c r="L201" s="582"/>
      <c r="M201" s="582"/>
      <c r="N201" s="582"/>
      <c r="O201" s="582"/>
      <c r="P201" s="582"/>
      <c r="Q201" s="664"/>
    </row>
    <row r="202" spans="1:17" x14ac:dyDescent="0.25">
      <c r="A202" s="658"/>
      <c r="B202" s="560"/>
      <c r="C202" s="560"/>
      <c r="D202" s="560"/>
      <c r="E202" s="560"/>
      <c r="F202" s="560"/>
      <c r="G202" s="560"/>
      <c r="H202" s="560"/>
      <c r="I202" s="560"/>
      <c r="J202" s="560"/>
      <c r="K202" s="663"/>
      <c r="L202" s="582"/>
      <c r="M202" s="582"/>
      <c r="N202" s="582"/>
      <c r="O202" s="582"/>
      <c r="P202" s="582"/>
      <c r="Q202" s="664"/>
    </row>
    <row r="203" spans="1:17" x14ac:dyDescent="0.25">
      <c r="A203" s="658"/>
      <c r="B203" s="560"/>
      <c r="C203" s="560"/>
      <c r="D203" s="560"/>
      <c r="E203" s="560"/>
      <c r="F203" s="560"/>
      <c r="G203" s="560"/>
      <c r="H203" s="560"/>
      <c r="I203" s="560"/>
      <c r="J203" s="560"/>
      <c r="K203" s="663"/>
      <c r="L203" s="582"/>
      <c r="M203" s="582"/>
      <c r="N203" s="582"/>
      <c r="O203" s="582"/>
      <c r="P203" s="582"/>
      <c r="Q203" s="664"/>
    </row>
    <row r="204" spans="1:17" x14ac:dyDescent="0.25">
      <c r="A204" s="658"/>
      <c r="B204" s="560"/>
      <c r="C204" s="560"/>
      <c r="D204" s="560"/>
      <c r="E204" s="560"/>
      <c r="F204" s="560"/>
      <c r="G204" s="560"/>
      <c r="H204" s="560"/>
      <c r="I204" s="560"/>
      <c r="J204" s="560"/>
      <c r="K204" s="663"/>
      <c r="L204" s="582"/>
      <c r="M204" s="582"/>
      <c r="N204" s="582"/>
      <c r="O204" s="582"/>
      <c r="P204" s="582"/>
      <c r="Q204" s="664"/>
    </row>
    <row r="205" spans="1:17" x14ac:dyDescent="0.25">
      <c r="A205" s="658"/>
      <c r="B205" s="560"/>
      <c r="C205" s="560"/>
      <c r="D205" s="560"/>
      <c r="E205" s="560"/>
      <c r="F205" s="560"/>
      <c r="G205" s="560"/>
      <c r="H205" s="560"/>
      <c r="I205" s="560"/>
      <c r="J205" s="560"/>
      <c r="K205" s="663"/>
      <c r="L205" s="582"/>
      <c r="M205" s="582"/>
      <c r="N205" s="582"/>
      <c r="O205" s="582"/>
      <c r="P205" s="582"/>
      <c r="Q205" s="664"/>
    </row>
    <row r="206" spans="1:17" x14ac:dyDescent="0.25">
      <c r="A206" s="658"/>
      <c r="B206" s="560"/>
      <c r="C206" s="560"/>
      <c r="D206" s="560"/>
      <c r="E206" s="560"/>
      <c r="F206" s="560"/>
      <c r="G206" s="560"/>
      <c r="H206" s="560"/>
      <c r="I206" s="560"/>
      <c r="J206" s="560"/>
      <c r="K206" s="663"/>
      <c r="L206" s="582"/>
      <c r="M206" s="582"/>
      <c r="N206" s="582"/>
      <c r="O206" s="582"/>
      <c r="P206" s="582"/>
      <c r="Q206" s="664"/>
    </row>
    <row r="207" spans="1:17" ht="0.6" customHeight="1" thickBot="1" x14ac:dyDescent="0.3">
      <c r="A207" s="658"/>
      <c r="B207" s="560"/>
      <c r="C207" s="560"/>
      <c r="D207" s="560"/>
      <c r="E207" s="560"/>
      <c r="F207" s="560"/>
      <c r="G207" s="560"/>
      <c r="H207" s="560"/>
      <c r="I207" s="560"/>
      <c r="J207" s="560"/>
      <c r="K207" s="663"/>
      <c r="L207" s="582"/>
      <c r="M207" s="582"/>
      <c r="N207" s="582"/>
      <c r="O207" s="582"/>
      <c r="P207" s="582"/>
      <c r="Q207" s="664"/>
    </row>
    <row r="208" spans="1:17" hidden="1" x14ac:dyDescent="0.25">
      <c r="A208" s="658"/>
      <c r="B208" s="560"/>
      <c r="C208" s="560"/>
      <c r="D208" s="560"/>
      <c r="E208" s="560"/>
      <c r="F208" s="560"/>
      <c r="G208" s="560"/>
      <c r="H208" s="560"/>
      <c r="I208" s="560"/>
      <c r="J208" s="560"/>
      <c r="K208" s="663"/>
      <c r="L208" s="582"/>
      <c r="M208" s="582"/>
      <c r="N208" s="582"/>
      <c r="O208" s="582"/>
      <c r="P208" s="582"/>
      <c r="Q208" s="664"/>
    </row>
    <row r="209" spans="1:17" hidden="1" x14ac:dyDescent="0.25">
      <c r="A209" s="658"/>
      <c r="B209" s="560"/>
      <c r="C209" s="560"/>
      <c r="D209" s="560"/>
      <c r="E209" s="560"/>
      <c r="F209" s="560"/>
      <c r="G209" s="560"/>
      <c r="H209" s="560"/>
      <c r="I209" s="560"/>
      <c r="J209" s="560"/>
      <c r="K209" s="663"/>
      <c r="L209" s="582"/>
      <c r="M209" s="582"/>
      <c r="N209" s="582"/>
      <c r="O209" s="582"/>
      <c r="P209" s="582"/>
      <c r="Q209" s="664"/>
    </row>
    <row r="210" spans="1:17" hidden="1" x14ac:dyDescent="0.25">
      <c r="A210" s="658"/>
      <c r="B210" s="560"/>
      <c r="C210" s="560"/>
      <c r="D210" s="560"/>
      <c r="E210" s="560"/>
      <c r="F210" s="560"/>
      <c r="G210" s="560"/>
      <c r="H210" s="560"/>
      <c r="I210" s="560"/>
      <c r="J210" s="560"/>
      <c r="K210" s="663"/>
      <c r="L210" s="582"/>
      <c r="M210" s="582"/>
      <c r="N210" s="582"/>
      <c r="O210" s="582"/>
      <c r="P210" s="582"/>
      <c r="Q210" s="664"/>
    </row>
    <row r="211" spans="1:17" hidden="1" x14ac:dyDescent="0.25">
      <c r="A211" s="658"/>
      <c r="B211" s="560"/>
      <c r="C211" s="560"/>
      <c r="D211" s="560"/>
      <c r="E211" s="560"/>
      <c r="F211" s="560"/>
      <c r="G211" s="560"/>
      <c r="H211" s="560"/>
      <c r="I211" s="560"/>
      <c r="J211" s="560"/>
      <c r="K211" s="663"/>
      <c r="L211" s="582"/>
      <c r="M211" s="582"/>
      <c r="N211" s="582"/>
      <c r="O211" s="582"/>
      <c r="P211" s="582"/>
      <c r="Q211" s="664"/>
    </row>
    <row r="212" spans="1:17" hidden="1" x14ac:dyDescent="0.25">
      <c r="A212" s="658"/>
      <c r="B212" s="560"/>
      <c r="C212" s="560"/>
      <c r="D212" s="560"/>
      <c r="E212" s="560"/>
      <c r="F212" s="560"/>
      <c r="G212" s="560"/>
      <c r="H212" s="560"/>
      <c r="I212" s="560"/>
      <c r="J212" s="560"/>
      <c r="K212" s="663"/>
      <c r="L212" s="582"/>
      <c r="M212" s="582"/>
      <c r="N212" s="582"/>
      <c r="O212" s="582"/>
      <c r="P212" s="582"/>
      <c r="Q212" s="664"/>
    </row>
    <row r="213" spans="1:17" hidden="1" x14ac:dyDescent="0.25">
      <c r="A213" s="658"/>
      <c r="B213" s="560"/>
      <c r="C213" s="560"/>
      <c r="D213" s="560"/>
      <c r="E213" s="560"/>
      <c r="F213" s="560"/>
      <c r="G213" s="560"/>
      <c r="H213" s="560"/>
      <c r="I213" s="560"/>
      <c r="J213" s="560"/>
      <c r="K213" s="663"/>
      <c r="L213" s="582"/>
      <c r="M213" s="582"/>
      <c r="N213" s="582"/>
      <c r="O213" s="582"/>
      <c r="P213" s="582"/>
      <c r="Q213" s="664"/>
    </row>
    <row r="214" spans="1:17" ht="14.4" hidden="1" thickBot="1" x14ac:dyDescent="0.3">
      <c r="A214" s="659"/>
      <c r="B214" s="591"/>
      <c r="C214" s="591"/>
      <c r="D214" s="591"/>
      <c r="E214" s="591"/>
      <c r="F214" s="591"/>
      <c r="G214" s="591"/>
      <c r="H214" s="591"/>
      <c r="I214" s="591"/>
      <c r="J214" s="591"/>
      <c r="K214" s="665"/>
      <c r="L214" s="666"/>
      <c r="M214" s="666"/>
      <c r="N214" s="666"/>
      <c r="O214" s="666"/>
      <c r="P214" s="666"/>
      <c r="Q214" s="667"/>
    </row>
    <row r="215" spans="1:17" ht="14.4" hidden="1" thickBot="1" x14ac:dyDescent="0.3">
      <c r="A215" s="233"/>
      <c r="B215" s="233"/>
      <c r="C215" s="233"/>
      <c r="D215" s="233"/>
      <c r="E215" s="233"/>
      <c r="K215" s="233"/>
      <c r="L215" s="233"/>
      <c r="M215" s="233"/>
      <c r="N215" s="233"/>
      <c r="O215" s="233"/>
      <c r="P215" s="233"/>
      <c r="Q215" s="233"/>
    </row>
    <row r="216" spans="1:17" ht="14.4" hidden="1" thickBot="1" x14ac:dyDescent="0.3">
      <c r="A216" s="233"/>
      <c r="B216" s="233"/>
      <c r="C216" s="233"/>
      <c r="D216" s="233"/>
      <c r="E216" s="233"/>
      <c r="K216" s="233"/>
      <c r="L216" s="233"/>
      <c r="M216" s="233"/>
      <c r="N216" s="233"/>
      <c r="O216" s="233"/>
      <c r="P216" s="233"/>
      <c r="Q216" s="233"/>
    </row>
    <row r="217" spans="1:17" ht="13.95" customHeight="1" x14ac:dyDescent="0.25">
      <c r="A217" s="638" t="s">
        <v>187</v>
      </c>
      <c r="B217" s="639"/>
      <c r="C217" s="639"/>
      <c r="D217" s="639"/>
      <c r="E217" s="639"/>
      <c r="F217" s="639"/>
      <c r="G217" s="639"/>
      <c r="H217" s="639"/>
      <c r="I217" s="639"/>
      <c r="J217" s="640"/>
      <c r="K217" s="526" t="s">
        <v>71</v>
      </c>
      <c r="L217" s="526"/>
      <c r="M217" s="526"/>
      <c r="N217" s="526"/>
      <c r="O217" s="526"/>
      <c r="P217" s="526"/>
      <c r="Q217" s="527"/>
    </row>
    <row r="218" spans="1:17" ht="13.95" customHeight="1" x14ac:dyDescent="0.25">
      <c r="A218" s="641"/>
      <c r="B218" s="425"/>
      <c r="C218" s="425"/>
      <c r="D218" s="425"/>
      <c r="E218" s="425"/>
      <c r="F218" s="425"/>
      <c r="G218" s="425"/>
      <c r="H218" s="425"/>
      <c r="I218" s="425"/>
      <c r="J218" s="642"/>
      <c r="K218" s="529"/>
      <c r="L218" s="529"/>
      <c r="M218" s="529"/>
      <c r="N218" s="529"/>
      <c r="O218" s="529"/>
      <c r="P218" s="529"/>
      <c r="Q218" s="530"/>
    </row>
    <row r="219" spans="1:17" ht="14.7" customHeight="1" thickBot="1" x14ac:dyDescent="0.3">
      <c r="A219" s="643"/>
      <c r="B219" s="644"/>
      <c r="C219" s="644"/>
      <c r="D219" s="644"/>
      <c r="E219" s="644"/>
      <c r="F219" s="644"/>
      <c r="G219" s="644"/>
      <c r="H219" s="644"/>
      <c r="I219" s="644"/>
      <c r="J219" s="645"/>
      <c r="K219" s="532"/>
      <c r="L219" s="532"/>
      <c r="M219" s="532"/>
      <c r="N219" s="532"/>
      <c r="O219" s="532"/>
      <c r="P219" s="532"/>
      <c r="Q219" s="533"/>
    </row>
    <row r="220" spans="1:17" ht="28.95" customHeight="1" x14ac:dyDescent="0.25">
      <c r="A220" s="646" t="s">
        <v>123</v>
      </c>
      <c r="B220" s="647"/>
      <c r="C220" s="647"/>
      <c r="D220" s="647"/>
      <c r="E220" s="647"/>
      <c r="F220" s="647"/>
      <c r="G220" s="647"/>
      <c r="H220" s="647"/>
      <c r="I220" s="647"/>
      <c r="J220" s="648"/>
      <c r="K220" s="652"/>
      <c r="L220" s="652"/>
      <c r="M220" s="652"/>
      <c r="N220" s="652"/>
      <c r="O220" s="652"/>
      <c r="P220" s="652"/>
      <c r="Q220" s="653"/>
    </row>
    <row r="221" spans="1:17" ht="22.2" customHeight="1" thickBot="1" x14ac:dyDescent="0.3">
      <c r="A221" s="649"/>
      <c r="B221" s="650"/>
      <c r="C221" s="650"/>
      <c r="D221" s="650"/>
      <c r="E221" s="650"/>
      <c r="F221" s="650"/>
      <c r="G221" s="650"/>
      <c r="H221" s="650"/>
      <c r="I221" s="650"/>
      <c r="J221" s="651"/>
      <c r="K221" s="654"/>
      <c r="L221" s="654"/>
      <c r="M221" s="654"/>
      <c r="N221" s="654"/>
      <c r="O221" s="654"/>
      <c r="P221" s="654"/>
      <c r="Q221" s="655"/>
    </row>
    <row r="222" spans="1:17" x14ac:dyDescent="0.25">
      <c r="A222" s="571" t="s">
        <v>124</v>
      </c>
      <c r="B222" s="572"/>
      <c r="C222" s="572"/>
      <c r="D222" s="572"/>
      <c r="E222" s="572"/>
      <c r="F222" s="572"/>
      <c r="G222" s="572"/>
      <c r="H222" s="572"/>
      <c r="I222" s="572"/>
      <c r="J222" s="573"/>
      <c r="K222" s="571"/>
      <c r="L222" s="572"/>
      <c r="M222" s="572"/>
      <c r="N222" s="572"/>
      <c r="O222" s="572"/>
      <c r="P222" s="572"/>
      <c r="Q222" s="573"/>
    </row>
    <row r="223" spans="1:17" ht="13.95" customHeight="1" thickBot="1" x14ac:dyDescent="0.3">
      <c r="A223" s="574"/>
      <c r="B223" s="575"/>
      <c r="C223" s="575"/>
      <c r="D223" s="575"/>
      <c r="E223" s="575"/>
      <c r="F223" s="575"/>
      <c r="G223" s="575"/>
      <c r="H223" s="575"/>
      <c r="I223" s="575"/>
      <c r="J223" s="576"/>
      <c r="K223" s="574"/>
      <c r="L223" s="575"/>
      <c r="M223" s="575"/>
      <c r="N223" s="575"/>
      <c r="O223" s="575"/>
      <c r="P223" s="575"/>
      <c r="Q223" s="576"/>
    </row>
    <row r="224" spans="1:17" ht="13.95" customHeight="1" x14ac:dyDescent="0.25">
      <c r="A224" s="675" t="s">
        <v>125</v>
      </c>
      <c r="B224" s="676"/>
      <c r="C224" s="676"/>
      <c r="D224" s="676"/>
      <c r="E224" s="677"/>
      <c r="F224" s="675" t="s">
        <v>126</v>
      </c>
      <c r="G224" s="676"/>
      <c r="H224" s="676"/>
      <c r="I224" s="676"/>
      <c r="J224" s="677"/>
      <c r="K224" s="675"/>
      <c r="L224" s="676"/>
      <c r="M224" s="676"/>
      <c r="N224" s="676"/>
      <c r="O224" s="676"/>
      <c r="P224" s="676"/>
      <c r="Q224" s="677"/>
    </row>
    <row r="225" spans="1:17" ht="14.7" customHeight="1" thickBot="1" x14ac:dyDescent="0.3">
      <c r="A225" s="678"/>
      <c r="B225" s="679"/>
      <c r="C225" s="679"/>
      <c r="D225" s="679"/>
      <c r="E225" s="680"/>
      <c r="F225" s="681" t="s">
        <v>127</v>
      </c>
      <c r="G225" s="682"/>
      <c r="H225" s="682"/>
      <c r="I225" s="682"/>
      <c r="J225" s="683"/>
      <c r="K225" s="678"/>
      <c r="L225" s="679"/>
      <c r="M225" s="679"/>
      <c r="N225" s="679"/>
      <c r="O225" s="679"/>
      <c r="P225" s="679"/>
      <c r="Q225" s="680"/>
    </row>
    <row r="226" spans="1:17" ht="13.95" customHeight="1" x14ac:dyDescent="0.25">
      <c r="A226" s="674"/>
      <c r="B226" s="546"/>
      <c r="C226" s="546"/>
      <c r="D226" s="546"/>
      <c r="E226" s="684"/>
      <c r="F226" s="668"/>
      <c r="G226" s="669"/>
      <c r="H226" s="669"/>
      <c r="I226" s="669"/>
      <c r="J226" s="670"/>
      <c r="K226" s="685" t="s">
        <v>246</v>
      </c>
      <c r="L226" s="686"/>
      <c r="M226" s="686"/>
      <c r="N226" s="686"/>
      <c r="O226" s="686"/>
      <c r="P226" s="686"/>
      <c r="Q226" s="687"/>
    </row>
    <row r="227" spans="1:17" ht="13.95" customHeight="1" x14ac:dyDescent="0.25">
      <c r="A227" s="674"/>
      <c r="B227" s="546"/>
      <c r="C227" s="546"/>
      <c r="D227" s="546"/>
      <c r="E227" s="684"/>
      <c r="F227" s="668"/>
      <c r="G227" s="669"/>
      <c r="H227" s="669"/>
      <c r="I227" s="669"/>
      <c r="J227" s="670"/>
      <c r="K227" s="685"/>
      <c r="L227" s="686"/>
      <c r="M227" s="686"/>
      <c r="N227" s="686"/>
      <c r="O227" s="686"/>
      <c r="P227" s="686"/>
      <c r="Q227" s="687"/>
    </row>
    <row r="228" spans="1:17" ht="13.95" customHeight="1" x14ac:dyDescent="0.25">
      <c r="A228" s="674"/>
      <c r="B228" s="546"/>
      <c r="C228" s="546"/>
      <c r="D228" s="546"/>
      <c r="E228" s="684"/>
      <c r="F228" s="668"/>
      <c r="G228" s="669"/>
      <c r="H228" s="669"/>
      <c r="I228" s="669"/>
      <c r="J228" s="670"/>
      <c r="K228" s="685"/>
      <c r="L228" s="686"/>
      <c r="M228" s="686"/>
      <c r="N228" s="686"/>
      <c r="O228" s="686"/>
      <c r="P228" s="686"/>
      <c r="Q228" s="687"/>
    </row>
    <row r="229" spans="1:17" ht="13.95" customHeight="1" x14ac:dyDescent="0.25">
      <c r="A229" s="674"/>
      <c r="B229" s="546"/>
      <c r="C229" s="546"/>
      <c r="D229" s="546"/>
      <c r="E229" s="684"/>
      <c r="F229" s="668"/>
      <c r="G229" s="669"/>
      <c r="H229" s="669"/>
      <c r="I229" s="669"/>
      <c r="J229" s="670"/>
      <c r="K229" s="685"/>
      <c r="L229" s="686"/>
      <c r="M229" s="686"/>
      <c r="N229" s="686"/>
      <c r="O229" s="686"/>
      <c r="P229" s="686"/>
      <c r="Q229" s="687"/>
    </row>
    <row r="230" spans="1:17" ht="13.2" customHeight="1" thickBot="1" x14ac:dyDescent="0.3">
      <c r="A230" s="674"/>
      <c r="B230" s="546"/>
      <c r="C230" s="546"/>
      <c r="D230" s="546"/>
      <c r="E230" s="684"/>
      <c r="F230" s="668"/>
      <c r="G230" s="669"/>
      <c r="H230" s="669"/>
      <c r="I230" s="669"/>
      <c r="J230" s="670"/>
      <c r="K230" s="685"/>
      <c r="L230" s="686"/>
      <c r="M230" s="686"/>
      <c r="N230" s="686"/>
      <c r="O230" s="686"/>
      <c r="P230" s="686"/>
      <c r="Q230" s="687"/>
    </row>
    <row r="231" spans="1:17" ht="14.4" hidden="1" thickBot="1" x14ac:dyDescent="0.3">
      <c r="A231" s="674"/>
      <c r="B231" s="546"/>
      <c r="C231" s="546"/>
      <c r="D231" s="546"/>
      <c r="E231" s="684"/>
      <c r="F231" s="671"/>
      <c r="G231" s="672"/>
      <c r="H231" s="672"/>
      <c r="I231" s="672"/>
      <c r="J231" s="673"/>
      <c r="K231" s="685"/>
      <c r="L231" s="686"/>
      <c r="M231" s="686"/>
      <c r="N231" s="686"/>
      <c r="O231" s="686"/>
      <c r="P231" s="686"/>
      <c r="Q231" s="687"/>
    </row>
    <row r="232" spans="1:17" ht="14.7" customHeight="1" thickBot="1" x14ac:dyDescent="0.3">
      <c r="A232" s="616" t="s">
        <v>128</v>
      </c>
      <c r="B232" s="617"/>
      <c r="C232" s="617"/>
      <c r="D232" s="617"/>
      <c r="E232" s="618"/>
      <c r="F232" s="616" t="s">
        <v>129</v>
      </c>
      <c r="G232" s="617"/>
      <c r="H232" s="617"/>
      <c r="I232" s="617"/>
      <c r="J232" s="618"/>
      <c r="K232" s="686"/>
      <c r="L232" s="686"/>
      <c r="M232" s="686"/>
      <c r="N232" s="686"/>
      <c r="O232" s="686"/>
      <c r="P232" s="686"/>
      <c r="Q232" s="687"/>
    </row>
    <row r="233" spans="1:17" x14ac:dyDescent="0.25">
      <c r="A233" s="674"/>
      <c r="B233" s="546"/>
      <c r="C233" s="546"/>
      <c r="D233" s="546"/>
      <c r="E233" s="546"/>
      <c r="F233" s="635"/>
      <c r="G233" s="626"/>
      <c r="H233" s="626"/>
      <c r="I233" s="626"/>
      <c r="J233" s="627"/>
      <c r="K233" s="686"/>
      <c r="L233" s="686"/>
      <c r="M233" s="686"/>
      <c r="N233" s="686"/>
      <c r="O233" s="686"/>
      <c r="P233" s="686"/>
      <c r="Q233" s="687"/>
    </row>
    <row r="234" spans="1:17" x14ac:dyDescent="0.25">
      <c r="A234" s="674"/>
      <c r="B234" s="546"/>
      <c r="C234" s="546"/>
      <c r="D234" s="546"/>
      <c r="E234" s="546"/>
      <c r="F234" s="628"/>
      <c r="G234" s="546"/>
      <c r="H234" s="546"/>
      <c r="I234" s="546"/>
      <c r="J234" s="629"/>
      <c r="K234" s="686"/>
      <c r="L234" s="686"/>
      <c r="M234" s="686"/>
      <c r="N234" s="686"/>
      <c r="O234" s="686"/>
      <c r="P234" s="686"/>
      <c r="Q234" s="687"/>
    </row>
    <row r="235" spans="1:17" x14ac:dyDescent="0.25">
      <c r="A235" s="674"/>
      <c r="B235" s="546"/>
      <c r="C235" s="546"/>
      <c r="D235" s="546"/>
      <c r="E235" s="546"/>
      <c r="F235" s="628"/>
      <c r="G235" s="546"/>
      <c r="H235" s="546"/>
      <c r="I235" s="546"/>
      <c r="J235" s="629"/>
      <c r="K235" s="686"/>
      <c r="L235" s="686"/>
      <c r="M235" s="686"/>
      <c r="N235" s="686"/>
      <c r="O235" s="686"/>
      <c r="P235" s="686"/>
      <c r="Q235" s="687"/>
    </row>
    <row r="236" spans="1:17" x14ac:dyDescent="0.25">
      <c r="A236" s="674"/>
      <c r="B236" s="546"/>
      <c r="C236" s="546"/>
      <c r="D236" s="546"/>
      <c r="E236" s="546"/>
      <c r="F236" s="628"/>
      <c r="G236" s="546"/>
      <c r="H236" s="546"/>
      <c r="I236" s="546"/>
      <c r="J236" s="629"/>
      <c r="K236" s="686"/>
      <c r="L236" s="686"/>
      <c r="M236" s="686"/>
      <c r="N236" s="686"/>
      <c r="O236" s="686"/>
      <c r="P236" s="686"/>
      <c r="Q236" s="687"/>
    </row>
    <row r="237" spans="1:17" ht="3.6" customHeight="1" thickBot="1" x14ac:dyDescent="0.3">
      <c r="A237" s="674"/>
      <c r="B237" s="546"/>
      <c r="C237" s="546"/>
      <c r="D237" s="546"/>
      <c r="E237" s="546"/>
      <c r="F237" s="628"/>
      <c r="G237" s="546"/>
      <c r="H237" s="546"/>
      <c r="I237" s="546"/>
      <c r="J237" s="629"/>
      <c r="K237" s="686"/>
      <c r="L237" s="686"/>
      <c r="M237" s="686"/>
      <c r="N237" s="686"/>
      <c r="O237" s="686"/>
      <c r="P237" s="686"/>
      <c r="Q237" s="687"/>
    </row>
    <row r="238" spans="1:17" ht="14.4" hidden="1" thickBot="1" x14ac:dyDescent="0.3">
      <c r="A238" s="674"/>
      <c r="B238" s="546"/>
      <c r="C238" s="546"/>
      <c r="D238" s="546"/>
      <c r="E238" s="546"/>
      <c r="F238" s="628"/>
      <c r="G238" s="546"/>
      <c r="H238" s="546"/>
      <c r="I238" s="546"/>
      <c r="J238" s="629"/>
      <c r="K238" s="686"/>
      <c r="L238" s="686"/>
      <c r="M238" s="686"/>
      <c r="N238" s="686"/>
      <c r="O238" s="686"/>
      <c r="P238" s="686"/>
      <c r="Q238" s="687"/>
    </row>
    <row r="239" spans="1:17" x14ac:dyDescent="0.25">
      <c r="A239" s="571"/>
      <c r="B239" s="572"/>
      <c r="C239" s="572"/>
      <c r="D239" s="572"/>
      <c r="E239" s="572"/>
      <c r="F239" s="572"/>
      <c r="G239" s="572"/>
      <c r="H239" s="572"/>
      <c r="I239" s="572"/>
      <c r="J239" s="573"/>
      <c r="K239" s="686"/>
      <c r="L239" s="686"/>
      <c r="M239" s="686"/>
      <c r="N239" s="686"/>
      <c r="O239" s="686"/>
      <c r="P239" s="686"/>
      <c r="Q239" s="687"/>
    </row>
    <row r="240" spans="1:17" ht="13.95" customHeight="1" thickBot="1" x14ac:dyDescent="0.3">
      <c r="A240" s="574"/>
      <c r="B240" s="575"/>
      <c r="C240" s="575"/>
      <c r="D240" s="575"/>
      <c r="E240" s="575"/>
      <c r="F240" s="575"/>
      <c r="G240" s="575"/>
      <c r="H240" s="575"/>
      <c r="I240" s="575"/>
      <c r="J240" s="576"/>
      <c r="K240" s="686"/>
      <c r="L240" s="686"/>
      <c r="M240" s="686"/>
      <c r="N240" s="686"/>
      <c r="O240" s="686"/>
      <c r="P240" s="686"/>
      <c r="Q240" s="687"/>
    </row>
    <row r="241" spans="1:17" ht="16.95" customHeight="1" x14ac:dyDescent="0.25">
      <c r="A241" s="675" t="s">
        <v>125</v>
      </c>
      <c r="B241" s="676"/>
      <c r="C241" s="676"/>
      <c r="D241" s="676"/>
      <c r="E241" s="677"/>
      <c r="F241" s="675" t="s">
        <v>126</v>
      </c>
      <c r="G241" s="676"/>
      <c r="H241" s="676"/>
      <c r="I241" s="676"/>
      <c r="J241" s="677"/>
      <c r="K241" s="686"/>
      <c r="L241" s="686"/>
      <c r="M241" s="686"/>
      <c r="N241" s="686"/>
      <c r="O241" s="686"/>
      <c r="P241" s="686"/>
      <c r="Q241" s="687"/>
    </row>
    <row r="242" spans="1:17" ht="14.7" customHeight="1" thickBot="1" x14ac:dyDescent="0.3">
      <c r="A242" s="678"/>
      <c r="B242" s="679"/>
      <c r="C242" s="679"/>
      <c r="D242" s="679"/>
      <c r="E242" s="680"/>
      <c r="F242" s="681" t="s">
        <v>127</v>
      </c>
      <c r="G242" s="682"/>
      <c r="H242" s="682"/>
      <c r="I242" s="682"/>
      <c r="J242" s="683"/>
      <c r="K242" s="686"/>
      <c r="L242" s="686"/>
      <c r="M242" s="686"/>
      <c r="N242" s="686"/>
      <c r="O242" s="686"/>
      <c r="P242" s="686"/>
      <c r="Q242" s="687"/>
    </row>
    <row r="243" spans="1:17" ht="13.95" customHeight="1" x14ac:dyDescent="0.25">
      <c r="A243" s="674"/>
      <c r="B243" s="546"/>
      <c r="C243" s="546"/>
      <c r="D243" s="546"/>
      <c r="E243" s="684"/>
      <c r="F243" s="668"/>
      <c r="G243" s="669"/>
      <c r="H243" s="669"/>
      <c r="I243" s="669"/>
      <c r="J243" s="670"/>
      <c r="K243" s="685"/>
      <c r="L243" s="686"/>
      <c r="M243" s="686"/>
      <c r="N243" s="686"/>
      <c r="O243" s="686"/>
      <c r="P243" s="686"/>
      <c r="Q243" s="687"/>
    </row>
    <row r="244" spans="1:17" ht="10.199999999999999" customHeight="1" thickBot="1" x14ac:dyDescent="0.3">
      <c r="A244" s="674"/>
      <c r="B244" s="546"/>
      <c r="C244" s="546"/>
      <c r="D244" s="546"/>
      <c r="E244" s="684"/>
      <c r="F244" s="668"/>
      <c r="G244" s="669"/>
      <c r="H244" s="669"/>
      <c r="I244" s="669"/>
      <c r="J244" s="670"/>
      <c r="K244" s="685"/>
      <c r="L244" s="686"/>
      <c r="M244" s="686"/>
      <c r="N244" s="686"/>
      <c r="O244" s="686"/>
      <c r="P244" s="686"/>
      <c r="Q244" s="687"/>
    </row>
    <row r="245" spans="1:17" ht="13.95" hidden="1" customHeight="1" thickBot="1" x14ac:dyDescent="0.3">
      <c r="A245" s="674"/>
      <c r="B245" s="546"/>
      <c r="C245" s="546"/>
      <c r="D245" s="546"/>
      <c r="E245" s="684"/>
      <c r="F245" s="668"/>
      <c r="G245" s="669"/>
      <c r="H245" s="669"/>
      <c r="I245" s="669"/>
      <c r="J245" s="670"/>
      <c r="K245" s="685"/>
      <c r="L245" s="686"/>
      <c r="M245" s="686"/>
      <c r="N245" s="686"/>
      <c r="O245" s="686"/>
      <c r="P245" s="686"/>
      <c r="Q245" s="687"/>
    </row>
    <row r="246" spans="1:17" ht="13.95" hidden="1" customHeight="1" thickBot="1" x14ac:dyDescent="0.3">
      <c r="A246" s="674"/>
      <c r="B246" s="546"/>
      <c r="C246" s="546"/>
      <c r="D246" s="546"/>
      <c r="E246" s="684"/>
      <c r="F246" s="668"/>
      <c r="G246" s="669"/>
      <c r="H246" s="669"/>
      <c r="I246" s="669"/>
      <c r="J246" s="670"/>
      <c r="K246" s="685"/>
      <c r="L246" s="686"/>
      <c r="M246" s="686"/>
      <c r="N246" s="686"/>
      <c r="O246" s="686"/>
      <c r="P246" s="686"/>
      <c r="Q246" s="687"/>
    </row>
    <row r="247" spans="1:17" ht="14.4" hidden="1" thickBot="1" x14ac:dyDescent="0.3">
      <c r="A247" s="674"/>
      <c r="B247" s="546"/>
      <c r="C247" s="546"/>
      <c r="D247" s="546"/>
      <c r="E247" s="684"/>
      <c r="F247" s="668"/>
      <c r="G247" s="669"/>
      <c r="H247" s="669"/>
      <c r="I247" s="669"/>
      <c r="J247" s="670"/>
      <c r="K247" s="685"/>
      <c r="L247" s="686"/>
      <c r="M247" s="686"/>
      <c r="N247" s="686"/>
      <c r="O247" s="686"/>
      <c r="P247" s="686"/>
      <c r="Q247" s="687"/>
    </row>
    <row r="248" spans="1:17" ht="14.4" hidden="1" thickBot="1" x14ac:dyDescent="0.3">
      <c r="A248" s="674"/>
      <c r="B248" s="546"/>
      <c r="C248" s="546"/>
      <c r="D248" s="546"/>
      <c r="E248" s="684"/>
      <c r="F248" s="696"/>
      <c r="G248" s="697"/>
      <c r="H248" s="697"/>
      <c r="I248" s="697"/>
      <c r="J248" s="698"/>
      <c r="K248" s="685"/>
      <c r="L248" s="686"/>
      <c r="M248" s="686"/>
      <c r="N248" s="686"/>
      <c r="O248" s="686"/>
      <c r="P248" s="686"/>
      <c r="Q248" s="687"/>
    </row>
    <row r="249" spans="1:17" ht="14.7" customHeight="1" thickBot="1" x14ac:dyDescent="0.3">
      <c r="A249" s="616" t="s">
        <v>128</v>
      </c>
      <c r="B249" s="617"/>
      <c r="C249" s="617"/>
      <c r="D249" s="617"/>
      <c r="E249" s="618"/>
      <c r="F249" s="616" t="s">
        <v>129</v>
      </c>
      <c r="G249" s="617"/>
      <c r="H249" s="617"/>
      <c r="I249" s="617"/>
      <c r="J249" s="618"/>
      <c r="K249" s="686"/>
      <c r="L249" s="686"/>
      <c r="M249" s="686"/>
      <c r="N249" s="686"/>
      <c r="O249" s="686"/>
      <c r="P249" s="686"/>
      <c r="Q249" s="687"/>
    </row>
    <row r="250" spans="1:17" x14ac:dyDescent="0.25">
      <c r="A250" s="674"/>
      <c r="B250" s="546"/>
      <c r="C250" s="546"/>
      <c r="D250" s="546"/>
      <c r="E250" s="684"/>
      <c r="F250" s="674"/>
      <c r="G250" s="546"/>
      <c r="H250" s="546"/>
      <c r="I250" s="546"/>
      <c r="J250" s="684"/>
      <c r="K250" s="685"/>
      <c r="L250" s="686"/>
      <c r="M250" s="686"/>
      <c r="N250" s="686"/>
      <c r="O250" s="686"/>
      <c r="P250" s="686"/>
      <c r="Q250" s="687"/>
    </row>
    <row r="251" spans="1:17" x14ac:dyDescent="0.25">
      <c r="A251" s="674"/>
      <c r="B251" s="546"/>
      <c r="C251" s="546"/>
      <c r="D251" s="546"/>
      <c r="E251" s="684"/>
      <c r="F251" s="674"/>
      <c r="G251" s="546"/>
      <c r="H251" s="546"/>
      <c r="I251" s="546"/>
      <c r="J251" s="684"/>
      <c r="K251" s="685"/>
      <c r="L251" s="686"/>
      <c r="M251" s="686"/>
      <c r="N251" s="686"/>
      <c r="O251" s="686"/>
      <c r="P251" s="686"/>
      <c r="Q251" s="687"/>
    </row>
    <row r="252" spans="1:17" x14ac:dyDescent="0.25">
      <c r="A252" s="674"/>
      <c r="B252" s="546"/>
      <c r="C252" s="546"/>
      <c r="D252" s="546"/>
      <c r="E252" s="684"/>
      <c r="F252" s="674"/>
      <c r="G252" s="546"/>
      <c r="H252" s="546"/>
      <c r="I252" s="546"/>
      <c r="J252" s="684"/>
      <c r="K252" s="685"/>
      <c r="L252" s="686"/>
      <c r="M252" s="686"/>
      <c r="N252" s="686"/>
      <c r="O252" s="686"/>
      <c r="P252" s="686"/>
      <c r="Q252" s="687"/>
    </row>
    <row r="253" spans="1:17" x14ac:dyDescent="0.25">
      <c r="A253" s="674"/>
      <c r="B253" s="546"/>
      <c r="C253" s="546"/>
      <c r="D253" s="546"/>
      <c r="E253" s="684"/>
      <c r="F253" s="674"/>
      <c r="G253" s="546"/>
      <c r="H253" s="546"/>
      <c r="I253" s="546"/>
      <c r="J253" s="684"/>
      <c r="K253" s="685"/>
      <c r="L253" s="686"/>
      <c r="M253" s="686"/>
      <c r="N253" s="686"/>
      <c r="O253" s="686"/>
      <c r="P253" s="686"/>
      <c r="Q253" s="687"/>
    </row>
    <row r="254" spans="1:17" ht="12.6" customHeight="1" thickBot="1" x14ac:dyDescent="0.3">
      <c r="A254" s="674"/>
      <c r="B254" s="546"/>
      <c r="C254" s="546"/>
      <c r="D254" s="546"/>
      <c r="E254" s="684"/>
      <c r="F254" s="674"/>
      <c r="G254" s="546"/>
      <c r="H254" s="546"/>
      <c r="I254" s="546"/>
      <c r="J254" s="684"/>
      <c r="K254" s="685"/>
      <c r="L254" s="686"/>
      <c r="M254" s="686"/>
      <c r="N254" s="686"/>
      <c r="O254" s="686"/>
      <c r="P254" s="686"/>
      <c r="Q254" s="687"/>
    </row>
    <row r="255" spans="1:17" ht="14.4" hidden="1" thickBot="1" x14ac:dyDescent="0.3">
      <c r="A255" s="674"/>
      <c r="B255" s="546"/>
      <c r="C255" s="546"/>
      <c r="D255" s="546"/>
      <c r="E255" s="684"/>
      <c r="F255" s="674"/>
      <c r="G255" s="546"/>
      <c r="H255" s="546"/>
      <c r="I255" s="546"/>
      <c r="J255" s="684"/>
      <c r="K255" s="685"/>
      <c r="L255" s="686"/>
      <c r="M255" s="686"/>
      <c r="N255" s="686"/>
      <c r="O255" s="686"/>
      <c r="P255" s="686"/>
      <c r="Q255" s="687"/>
    </row>
    <row r="256" spans="1:17" x14ac:dyDescent="0.25">
      <c r="A256" s="571" t="s">
        <v>130</v>
      </c>
      <c r="B256" s="572"/>
      <c r="C256" s="572"/>
      <c r="D256" s="572"/>
      <c r="E256" s="572"/>
      <c r="F256" s="572"/>
      <c r="G256" s="572"/>
      <c r="H256" s="572"/>
      <c r="I256" s="572"/>
      <c r="J256" s="573"/>
      <c r="K256" s="686"/>
      <c r="L256" s="686"/>
      <c r="M256" s="686"/>
      <c r="N256" s="686"/>
      <c r="O256" s="686"/>
      <c r="P256" s="686"/>
      <c r="Q256" s="687"/>
    </row>
    <row r="257" spans="1:17" ht="13.95" customHeight="1" thickBot="1" x14ac:dyDescent="0.3">
      <c r="A257" s="574"/>
      <c r="B257" s="575"/>
      <c r="C257" s="575"/>
      <c r="D257" s="575"/>
      <c r="E257" s="575"/>
      <c r="F257" s="575"/>
      <c r="G257" s="575"/>
      <c r="H257" s="575"/>
      <c r="I257" s="575"/>
      <c r="J257" s="576"/>
      <c r="K257" s="686"/>
      <c r="L257" s="686"/>
      <c r="M257" s="686"/>
      <c r="N257" s="686"/>
      <c r="O257" s="686"/>
      <c r="P257" s="686"/>
      <c r="Q257" s="687"/>
    </row>
    <row r="258" spans="1:17" ht="19.2" customHeight="1" thickBot="1" x14ac:dyDescent="0.3">
      <c r="A258" s="712" t="s">
        <v>131</v>
      </c>
      <c r="B258" s="713"/>
      <c r="C258" s="713"/>
      <c r="D258" s="713"/>
      <c r="E258" s="713"/>
      <c r="F258" s="713"/>
      <c r="G258" s="713"/>
      <c r="H258" s="713"/>
      <c r="I258" s="713"/>
      <c r="J258" s="714"/>
      <c r="K258" s="686"/>
      <c r="L258" s="686"/>
      <c r="M258" s="686"/>
      <c r="N258" s="686"/>
      <c r="O258" s="686"/>
      <c r="P258" s="686"/>
      <c r="Q258" s="687"/>
    </row>
    <row r="259" spans="1:17" ht="19.2" customHeight="1" thickBot="1" x14ac:dyDescent="0.3">
      <c r="A259" s="601" t="s">
        <v>107</v>
      </c>
      <c r="B259" s="602"/>
      <c r="C259" s="602"/>
      <c r="D259" s="602"/>
      <c r="E259" s="602"/>
      <c r="F259" s="602"/>
      <c r="G259" s="602"/>
      <c r="H259" s="602"/>
      <c r="I259" s="602"/>
      <c r="J259" s="603"/>
      <c r="K259" s="686"/>
      <c r="L259" s="686"/>
      <c r="M259" s="686"/>
      <c r="N259" s="686"/>
      <c r="O259" s="686"/>
      <c r="P259" s="686"/>
      <c r="Q259" s="687"/>
    </row>
    <row r="260" spans="1:17" ht="13.95" customHeight="1" thickBot="1" x14ac:dyDescent="0.3">
      <c r="A260" s="715" t="s">
        <v>132</v>
      </c>
      <c r="B260" s="669"/>
      <c r="C260" s="669"/>
      <c r="D260" s="669"/>
      <c r="E260" s="669"/>
      <c r="F260" s="669"/>
      <c r="G260" s="669"/>
      <c r="H260" s="669"/>
      <c r="I260" s="669"/>
      <c r="J260" s="716"/>
      <c r="K260" s="686"/>
      <c r="L260" s="686"/>
      <c r="M260" s="686"/>
      <c r="N260" s="686"/>
      <c r="O260" s="686"/>
      <c r="P260" s="686"/>
      <c r="Q260" s="687"/>
    </row>
    <row r="261" spans="1:17" ht="19.2" customHeight="1" thickBot="1" x14ac:dyDescent="0.3">
      <c r="A261" s="593" t="s">
        <v>133</v>
      </c>
      <c r="B261" s="594"/>
      <c r="C261" s="594"/>
      <c r="D261" s="594"/>
      <c r="E261" s="594"/>
      <c r="F261" s="594"/>
      <c r="G261" s="594"/>
      <c r="H261" s="594"/>
      <c r="I261" s="594"/>
      <c r="J261" s="615"/>
      <c r="K261" s="686"/>
      <c r="L261" s="686"/>
      <c r="M261" s="686"/>
      <c r="N261" s="686"/>
      <c r="O261" s="686"/>
      <c r="P261" s="686"/>
      <c r="Q261" s="687"/>
    </row>
    <row r="262" spans="1:17" x14ac:dyDescent="0.25">
      <c r="A262" s="699" t="s">
        <v>134</v>
      </c>
      <c r="B262" s="633"/>
      <c r="C262" s="633"/>
      <c r="D262" s="700">
        <v>0</v>
      </c>
      <c r="E262" s="701"/>
      <c r="F262" s="702"/>
      <c r="G262" s="675" t="s">
        <v>135</v>
      </c>
      <c r="H262" s="677"/>
      <c r="I262" s="708">
        <v>0</v>
      </c>
      <c r="J262" s="709"/>
      <c r="K262" s="686"/>
      <c r="L262" s="686"/>
      <c r="M262" s="686"/>
      <c r="N262" s="686"/>
      <c r="O262" s="686"/>
      <c r="P262" s="686"/>
      <c r="Q262" s="687"/>
    </row>
    <row r="263" spans="1:17" ht="14.4" thickBot="1" x14ac:dyDescent="0.3">
      <c r="A263" s="699"/>
      <c r="B263" s="633"/>
      <c r="C263" s="633"/>
      <c r="D263" s="703"/>
      <c r="E263" s="704"/>
      <c r="F263" s="705"/>
      <c r="G263" s="706"/>
      <c r="H263" s="707"/>
      <c r="I263" s="710"/>
      <c r="J263" s="711"/>
      <c r="K263" s="686"/>
      <c r="L263" s="686"/>
      <c r="M263" s="686"/>
      <c r="N263" s="686"/>
      <c r="O263" s="686"/>
      <c r="P263" s="686"/>
      <c r="Q263" s="687"/>
    </row>
    <row r="264" spans="1:17" ht="19.95" customHeight="1" thickBot="1" x14ac:dyDescent="0.3">
      <c r="A264" s="593" t="s">
        <v>136</v>
      </c>
      <c r="B264" s="594"/>
      <c r="C264" s="594"/>
      <c r="D264" s="594"/>
      <c r="E264" s="594"/>
      <c r="F264" s="594"/>
      <c r="G264" s="594"/>
      <c r="H264" s="594"/>
      <c r="I264" s="594"/>
      <c r="J264" s="615"/>
      <c r="K264" s="686"/>
      <c r="L264" s="686"/>
      <c r="M264" s="686"/>
      <c r="N264" s="686"/>
      <c r="O264" s="686"/>
      <c r="P264" s="686"/>
      <c r="Q264" s="687"/>
    </row>
    <row r="265" spans="1:17" ht="7.2" customHeight="1" thickBot="1" x14ac:dyDescent="0.3">
      <c r="A265" s="635"/>
      <c r="B265" s="626"/>
      <c r="C265" s="626"/>
      <c r="D265" s="626"/>
      <c r="E265" s="626"/>
      <c r="F265" s="626"/>
      <c r="G265" s="626"/>
      <c r="H265" s="626"/>
      <c r="I265" s="626"/>
      <c r="J265" s="627"/>
      <c r="K265" s="686"/>
      <c r="L265" s="686"/>
      <c r="M265" s="686"/>
      <c r="N265" s="686"/>
      <c r="O265" s="686"/>
      <c r="P265" s="686"/>
      <c r="Q265" s="687"/>
    </row>
    <row r="266" spans="1:17" ht="14.4" hidden="1" thickBot="1" x14ac:dyDescent="0.3">
      <c r="A266" s="628"/>
      <c r="B266" s="546"/>
      <c r="C266" s="546"/>
      <c r="D266" s="546"/>
      <c r="E266" s="546"/>
      <c r="F266" s="546"/>
      <c r="G266" s="546"/>
      <c r="H266" s="546"/>
      <c r="I266" s="546"/>
      <c r="J266" s="629"/>
      <c r="K266" s="686"/>
      <c r="L266" s="686"/>
      <c r="M266" s="686"/>
      <c r="N266" s="686"/>
      <c r="O266" s="686"/>
      <c r="P266" s="686"/>
      <c r="Q266" s="687"/>
    </row>
    <row r="267" spans="1:17" ht="14.4" hidden="1" thickBot="1" x14ac:dyDescent="0.3">
      <c r="A267" s="628"/>
      <c r="B267" s="546"/>
      <c r="C267" s="546"/>
      <c r="D267" s="546"/>
      <c r="E267" s="546"/>
      <c r="F267" s="546"/>
      <c r="G267" s="546"/>
      <c r="H267" s="546"/>
      <c r="I267" s="546"/>
      <c r="J267" s="629"/>
      <c r="K267" s="686"/>
      <c r="L267" s="686"/>
      <c r="M267" s="686"/>
      <c r="N267" s="686"/>
      <c r="O267" s="686"/>
      <c r="P267" s="686"/>
      <c r="Q267" s="687"/>
    </row>
    <row r="268" spans="1:17" ht="14.4" hidden="1" thickBot="1" x14ac:dyDescent="0.3">
      <c r="A268" s="628"/>
      <c r="B268" s="546"/>
      <c r="C268" s="546"/>
      <c r="D268" s="546"/>
      <c r="E268" s="546"/>
      <c r="F268" s="546"/>
      <c r="G268" s="546"/>
      <c r="H268" s="546"/>
      <c r="I268" s="546"/>
      <c r="J268" s="629"/>
      <c r="K268" s="686"/>
      <c r="L268" s="686"/>
      <c r="M268" s="686"/>
      <c r="N268" s="686"/>
      <c r="O268" s="686"/>
      <c r="P268" s="686"/>
      <c r="Q268" s="687"/>
    </row>
    <row r="269" spans="1:17" ht="14.4" hidden="1" thickBot="1" x14ac:dyDescent="0.3">
      <c r="A269" s="628"/>
      <c r="B269" s="546"/>
      <c r="C269" s="546"/>
      <c r="D269" s="546"/>
      <c r="E269" s="546"/>
      <c r="F269" s="546"/>
      <c r="G269" s="546"/>
      <c r="H269" s="546"/>
      <c r="I269" s="546"/>
      <c r="J269" s="629"/>
      <c r="K269" s="686"/>
      <c r="L269" s="686"/>
      <c r="M269" s="686"/>
      <c r="N269" s="686"/>
      <c r="O269" s="686"/>
      <c r="P269" s="686"/>
      <c r="Q269" s="687"/>
    </row>
    <row r="270" spans="1:17" ht="14.4" hidden="1" thickBot="1" x14ac:dyDescent="0.3">
      <c r="A270" s="628"/>
      <c r="B270" s="546"/>
      <c r="C270" s="546"/>
      <c r="D270" s="546"/>
      <c r="E270" s="546"/>
      <c r="F270" s="546"/>
      <c r="G270" s="546"/>
      <c r="H270" s="546"/>
      <c r="I270" s="546"/>
      <c r="J270" s="629"/>
      <c r="K270" s="686"/>
      <c r="L270" s="686"/>
      <c r="M270" s="686"/>
      <c r="N270" s="686"/>
      <c r="O270" s="686"/>
      <c r="P270" s="686"/>
      <c r="Q270" s="687"/>
    </row>
    <row r="271" spans="1:17" ht="14.4" hidden="1" thickBot="1" x14ac:dyDescent="0.3">
      <c r="A271" s="628"/>
      <c r="B271" s="546"/>
      <c r="C271" s="546"/>
      <c r="D271" s="546"/>
      <c r="E271" s="546"/>
      <c r="F271" s="546"/>
      <c r="G271" s="546"/>
      <c r="H271" s="546"/>
      <c r="I271" s="546"/>
      <c r="J271" s="629"/>
      <c r="K271" s="686"/>
      <c r="L271" s="686"/>
      <c r="M271" s="686"/>
      <c r="N271" s="686"/>
      <c r="O271" s="686"/>
      <c r="P271" s="686"/>
      <c r="Q271" s="687"/>
    </row>
    <row r="272" spans="1:17" ht="14.4" hidden="1" thickBot="1" x14ac:dyDescent="0.3">
      <c r="A272" s="630"/>
      <c r="B272" s="631"/>
      <c r="C272" s="631"/>
      <c r="D272" s="631"/>
      <c r="E272" s="631"/>
      <c r="F272" s="631"/>
      <c r="G272" s="631"/>
      <c r="H272" s="631"/>
      <c r="I272" s="631"/>
      <c r="J272" s="632"/>
      <c r="K272" s="686"/>
      <c r="L272" s="686"/>
      <c r="M272" s="686"/>
      <c r="N272" s="686"/>
      <c r="O272" s="686"/>
      <c r="P272" s="686"/>
      <c r="Q272" s="687"/>
    </row>
    <row r="273" spans="1:17" ht="26.7" customHeight="1" thickBot="1" x14ac:dyDescent="0.3">
      <c r="A273" s="593" t="s">
        <v>137</v>
      </c>
      <c r="B273" s="594"/>
      <c r="C273" s="594"/>
      <c r="D273" s="594"/>
      <c r="E273" s="594"/>
      <c r="F273" s="594"/>
      <c r="G273" s="594"/>
      <c r="H273" s="594"/>
      <c r="I273" s="594"/>
      <c r="J273" s="615"/>
      <c r="K273" s="686"/>
      <c r="L273" s="686"/>
      <c r="M273" s="686"/>
      <c r="N273" s="686"/>
      <c r="O273" s="686"/>
      <c r="P273" s="686"/>
      <c r="Q273" s="687"/>
    </row>
    <row r="274" spans="1:17" x14ac:dyDescent="0.25">
      <c r="A274" s="699" t="s">
        <v>134</v>
      </c>
      <c r="B274" s="633"/>
      <c r="C274" s="633"/>
      <c r="D274" s="700">
        <v>0</v>
      </c>
      <c r="E274" s="701"/>
      <c r="F274" s="702"/>
      <c r="G274" s="675" t="s">
        <v>135</v>
      </c>
      <c r="H274" s="677"/>
      <c r="I274" s="700">
        <v>0</v>
      </c>
      <c r="J274" s="702"/>
      <c r="K274" s="686"/>
      <c r="L274" s="686"/>
      <c r="M274" s="686"/>
      <c r="N274" s="686"/>
      <c r="O274" s="686"/>
      <c r="P274" s="686"/>
      <c r="Q274" s="687"/>
    </row>
    <row r="275" spans="1:17" ht="14.4" thickBot="1" x14ac:dyDescent="0.3">
      <c r="A275" s="699"/>
      <c r="B275" s="633"/>
      <c r="C275" s="633"/>
      <c r="D275" s="703"/>
      <c r="E275" s="704"/>
      <c r="F275" s="705"/>
      <c r="G275" s="706"/>
      <c r="H275" s="707"/>
      <c r="I275" s="703"/>
      <c r="J275" s="705"/>
      <c r="K275" s="686"/>
      <c r="L275" s="686"/>
      <c r="M275" s="686"/>
      <c r="N275" s="686"/>
      <c r="O275" s="686"/>
      <c r="P275" s="686"/>
      <c r="Q275" s="687"/>
    </row>
    <row r="276" spans="1:17" ht="27.45" customHeight="1" thickBot="1" x14ac:dyDescent="0.3">
      <c r="A276" s="593" t="s">
        <v>138</v>
      </c>
      <c r="B276" s="594"/>
      <c r="C276" s="594"/>
      <c r="D276" s="594"/>
      <c r="E276" s="594"/>
      <c r="F276" s="594"/>
      <c r="G276" s="594"/>
      <c r="H276" s="594"/>
      <c r="I276" s="594"/>
      <c r="J276" s="615"/>
      <c r="K276" s="686"/>
      <c r="L276" s="686"/>
      <c r="M276" s="686"/>
      <c r="N276" s="686"/>
      <c r="O276" s="686"/>
      <c r="P276" s="686"/>
      <c r="Q276" s="687"/>
    </row>
    <row r="277" spans="1:17" ht="5.4" customHeight="1" thickBot="1" x14ac:dyDescent="0.3">
      <c r="A277" s="635"/>
      <c r="B277" s="626"/>
      <c r="C277" s="626"/>
      <c r="D277" s="626"/>
      <c r="E277" s="626"/>
      <c r="F277" s="626"/>
      <c r="G277" s="626"/>
      <c r="H277" s="626"/>
      <c r="I277" s="626"/>
      <c r="J277" s="627"/>
      <c r="K277" s="686"/>
      <c r="L277" s="686"/>
      <c r="M277" s="686"/>
      <c r="N277" s="686"/>
      <c r="O277" s="686"/>
      <c r="P277" s="686"/>
      <c r="Q277" s="687"/>
    </row>
    <row r="278" spans="1:17" ht="14.4" hidden="1" thickBot="1" x14ac:dyDescent="0.3">
      <c r="A278" s="628"/>
      <c r="B278" s="546"/>
      <c r="C278" s="546"/>
      <c r="D278" s="546"/>
      <c r="E278" s="546"/>
      <c r="F278" s="546"/>
      <c r="G278" s="546"/>
      <c r="H278" s="546"/>
      <c r="I278" s="546"/>
      <c r="J278" s="629"/>
      <c r="K278" s="686"/>
      <c r="L278" s="686"/>
      <c r="M278" s="686"/>
      <c r="N278" s="686"/>
      <c r="O278" s="686"/>
      <c r="P278" s="686"/>
      <c r="Q278" s="687"/>
    </row>
    <row r="279" spans="1:17" ht="14.4" hidden="1" thickBot="1" x14ac:dyDescent="0.3">
      <c r="A279" s="628"/>
      <c r="B279" s="546"/>
      <c r="C279" s="546"/>
      <c r="D279" s="546"/>
      <c r="E279" s="546"/>
      <c r="F279" s="546"/>
      <c r="G279" s="546"/>
      <c r="H279" s="546"/>
      <c r="I279" s="546"/>
      <c r="J279" s="629"/>
      <c r="K279" s="686"/>
      <c r="L279" s="686"/>
      <c r="M279" s="686"/>
      <c r="N279" s="686"/>
      <c r="O279" s="686"/>
      <c r="P279" s="686"/>
      <c r="Q279" s="687"/>
    </row>
    <row r="280" spans="1:17" ht="14.4" hidden="1" thickBot="1" x14ac:dyDescent="0.3">
      <c r="A280" s="628"/>
      <c r="B280" s="546"/>
      <c r="C280" s="546"/>
      <c r="D280" s="546"/>
      <c r="E280" s="546"/>
      <c r="F280" s="546"/>
      <c r="G280" s="546"/>
      <c r="H280" s="546"/>
      <c r="I280" s="546"/>
      <c r="J280" s="629"/>
      <c r="K280" s="686"/>
      <c r="L280" s="686"/>
      <c r="M280" s="686"/>
      <c r="N280" s="686"/>
      <c r="O280" s="686"/>
      <c r="P280" s="686"/>
      <c r="Q280" s="687"/>
    </row>
    <row r="281" spans="1:17" ht="14.4" hidden="1" thickBot="1" x14ac:dyDescent="0.3">
      <c r="A281" s="628"/>
      <c r="B281" s="546"/>
      <c r="C281" s="546"/>
      <c r="D281" s="546"/>
      <c r="E281" s="546"/>
      <c r="F281" s="546"/>
      <c r="G281" s="546"/>
      <c r="H281" s="546"/>
      <c r="I281" s="546"/>
      <c r="J281" s="629"/>
      <c r="K281" s="686"/>
      <c r="L281" s="686"/>
      <c r="M281" s="686"/>
      <c r="N281" s="686"/>
      <c r="O281" s="686"/>
      <c r="P281" s="686"/>
      <c r="Q281" s="687"/>
    </row>
    <row r="282" spans="1:17" ht="14.4" hidden="1" thickBot="1" x14ac:dyDescent="0.3">
      <c r="A282" s="628"/>
      <c r="B282" s="546"/>
      <c r="C282" s="546"/>
      <c r="D282" s="546"/>
      <c r="E282" s="546"/>
      <c r="F282" s="546"/>
      <c r="G282" s="546"/>
      <c r="H282" s="546"/>
      <c r="I282" s="546"/>
      <c r="J282" s="629"/>
      <c r="K282" s="686"/>
      <c r="L282" s="686"/>
      <c r="M282" s="686"/>
      <c r="N282" s="686"/>
      <c r="O282" s="686"/>
      <c r="P282" s="686"/>
      <c r="Q282" s="687"/>
    </row>
    <row r="283" spans="1:17" ht="14.4" hidden="1" thickBot="1" x14ac:dyDescent="0.3">
      <c r="A283" s="628"/>
      <c r="B283" s="546"/>
      <c r="C283" s="546"/>
      <c r="D283" s="546"/>
      <c r="E283" s="546"/>
      <c r="F283" s="546"/>
      <c r="G283" s="546"/>
      <c r="H283" s="546"/>
      <c r="I283" s="546"/>
      <c r="J283" s="629"/>
      <c r="K283" s="686"/>
      <c r="L283" s="686"/>
      <c r="M283" s="686"/>
      <c r="N283" s="686"/>
      <c r="O283" s="686"/>
      <c r="P283" s="686"/>
      <c r="Q283" s="687"/>
    </row>
    <row r="284" spans="1:17" ht="14.4" hidden="1" thickBot="1" x14ac:dyDescent="0.3">
      <c r="A284" s="628"/>
      <c r="B284" s="546"/>
      <c r="C284" s="546"/>
      <c r="D284" s="546"/>
      <c r="E284" s="546"/>
      <c r="F284" s="546"/>
      <c r="G284" s="546"/>
      <c r="H284" s="546"/>
      <c r="I284" s="546"/>
      <c r="J284" s="629"/>
      <c r="K284" s="686"/>
      <c r="L284" s="686"/>
      <c r="M284" s="686"/>
      <c r="N284" s="686"/>
      <c r="O284" s="686"/>
      <c r="P284" s="686"/>
      <c r="Q284" s="687"/>
    </row>
    <row r="285" spans="1:17" ht="14.4" hidden="1" thickBot="1" x14ac:dyDescent="0.3">
      <c r="A285" s="630"/>
      <c r="B285" s="631"/>
      <c r="C285" s="631"/>
      <c r="D285" s="631"/>
      <c r="E285" s="631"/>
      <c r="F285" s="631"/>
      <c r="G285" s="631"/>
      <c r="H285" s="631"/>
      <c r="I285" s="631"/>
      <c r="J285" s="632"/>
      <c r="K285" s="686"/>
      <c r="L285" s="686"/>
      <c r="M285" s="686"/>
      <c r="N285" s="686"/>
      <c r="O285" s="686"/>
      <c r="P285" s="686"/>
      <c r="Q285" s="687"/>
    </row>
    <row r="286" spans="1:17" ht="24.6" customHeight="1" thickBot="1" x14ac:dyDescent="0.3">
      <c r="A286" s="593" t="s">
        <v>139</v>
      </c>
      <c r="B286" s="594"/>
      <c r="C286" s="594"/>
      <c r="D286" s="594"/>
      <c r="E286" s="594"/>
      <c r="F286" s="594"/>
      <c r="G286" s="594"/>
      <c r="H286" s="594"/>
      <c r="I286" s="594"/>
      <c r="J286" s="615"/>
      <c r="K286" s="686"/>
      <c r="L286" s="686"/>
      <c r="M286" s="686"/>
      <c r="N286" s="686"/>
      <c r="O286" s="686"/>
      <c r="P286" s="686"/>
      <c r="Q286" s="687"/>
    </row>
    <row r="287" spans="1:17" ht="24" customHeight="1" thickBot="1" x14ac:dyDescent="0.3">
      <c r="A287" s="593" t="s">
        <v>107</v>
      </c>
      <c r="B287" s="594"/>
      <c r="C287" s="594"/>
      <c r="D287" s="594"/>
      <c r="E287" s="594"/>
      <c r="F287" s="594"/>
      <c r="G287" s="594"/>
      <c r="H287" s="594"/>
      <c r="I287" s="594"/>
      <c r="J287" s="615"/>
      <c r="K287" s="686"/>
      <c r="L287" s="686"/>
      <c r="M287" s="686"/>
      <c r="N287" s="686"/>
      <c r="O287" s="686"/>
      <c r="P287" s="686"/>
      <c r="Q287" s="687"/>
    </row>
    <row r="288" spans="1:17" ht="13.95" customHeight="1" x14ac:dyDescent="0.25">
      <c r="A288" s="635"/>
      <c r="B288" s="626"/>
      <c r="C288" s="626"/>
      <c r="D288" s="626"/>
      <c r="E288" s="626"/>
      <c r="F288" s="626"/>
      <c r="G288" s="626"/>
      <c r="H288" s="626"/>
      <c r="I288" s="626"/>
      <c r="J288" s="627"/>
      <c r="K288" s="686"/>
      <c r="L288" s="686"/>
      <c r="M288" s="686"/>
      <c r="N288" s="686"/>
      <c r="O288" s="686"/>
      <c r="P288" s="686"/>
      <c r="Q288" s="687"/>
    </row>
    <row r="289" spans="1:17" ht="3" customHeight="1" thickBot="1" x14ac:dyDescent="0.3">
      <c r="A289" s="628"/>
      <c r="B289" s="546"/>
      <c r="C289" s="546"/>
      <c r="D289" s="546"/>
      <c r="E289" s="546"/>
      <c r="F289" s="546"/>
      <c r="G289" s="546"/>
      <c r="H289" s="546"/>
      <c r="I289" s="546"/>
      <c r="J289" s="629"/>
      <c r="K289" s="686"/>
      <c r="L289" s="686"/>
      <c r="M289" s="686"/>
      <c r="N289" s="686"/>
      <c r="O289" s="686"/>
      <c r="P289" s="686"/>
      <c r="Q289" s="687"/>
    </row>
    <row r="290" spans="1:17" ht="13.95" hidden="1" customHeight="1" thickBot="1" x14ac:dyDescent="0.3">
      <c r="A290" s="628"/>
      <c r="B290" s="546"/>
      <c r="C290" s="546"/>
      <c r="D290" s="546"/>
      <c r="E290" s="546"/>
      <c r="F290" s="546"/>
      <c r="G290" s="546"/>
      <c r="H290" s="546"/>
      <c r="I290" s="546"/>
      <c r="J290" s="629"/>
      <c r="K290" s="686"/>
      <c r="L290" s="686"/>
      <c r="M290" s="686"/>
      <c r="N290" s="686"/>
      <c r="O290" s="686"/>
      <c r="P290" s="686"/>
      <c r="Q290" s="687"/>
    </row>
    <row r="291" spans="1:17" ht="13.95" hidden="1" customHeight="1" thickBot="1" x14ac:dyDescent="0.3">
      <c r="A291" s="628"/>
      <c r="B291" s="546"/>
      <c r="C291" s="546"/>
      <c r="D291" s="546"/>
      <c r="E291" s="546"/>
      <c r="F291" s="546"/>
      <c r="G291" s="546"/>
      <c r="H291" s="546"/>
      <c r="I291" s="546"/>
      <c r="J291" s="629"/>
      <c r="K291" s="686"/>
      <c r="L291" s="686"/>
      <c r="M291" s="686"/>
      <c r="N291" s="686"/>
      <c r="O291" s="686"/>
      <c r="P291" s="686"/>
      <c r="Q291" s="687"/>
    </row>
    <row r="292" spans="1:17" ht="13.95" hidden="1" customHeight="1" thickBot="1" x14ac:dyDescent="0.3">
      <c r="A292" s="628"/>
      <c r="B292" s="546"/>
      <c r="C292" s="546"/>
      <c r="D292" s="546"/>
      <c r="E292" s="546"/>
      <c r="F292" s="546"/>
      <c r="G292" s="546"/>
      <c r="H292" s="546"/>
      <c r="I292" s="546"/>
      <c r="J292" s="629"/>
      <c r="K292" s="686"/>
      <c r="L292" s="686"/>
      <c r="M292" s="686"/>
      <c r="N292" s="686"/>
      <c r="O292" s="686"/>
      <c r="P292" s="686"/>
      <c r="Q292" s="687"/>
    </row>
    <row r="293" spans="1:17" ht="13.95" hidden="1" customHeight="1" thickBot="1" x14ac:dyDescent="0.3">
      <c r="A293" s="628"/>
      <c r="B293" s="546"/>
      <c r="C293" s="546"/>
      <c r="D293" s="546"/>
      <c r="E293" s="546"/>
      <c r="F293" s="546"/>
      <c r="G293" s="546"/>
      <c r="H293" s="546"/>
      <c r="I293" s="546"/>
      <c r="J293" s="629"/>
      <c r="K293" s="686"/>
      <c r="L293" s="686"/>
      <c r="M293" s="686"/>
      <c r="N293" s="686"/>
      <c r="O293" s="686"/>
      <c r="P293" s="686"/>
      <c r="Q293" s="687"/>
    </row>
    <row r="294" spans="1:17" ht="14.4" hidden="1" thickBot="1" x14ac:dyDescent="0.3">
      <c r="A294" s="630"/>
      <c r="B294" s="631"/>
      <c r="C294" s="631"/>
      <c r="D294" s="631"/>
      <c r="E294" s="631"/>
      <c r="F294" s="631"/>
      <c r="G294" s="631"/>
      <c r="H294" s="631"/>
      <c r="I294" s="631"/>
      <c r="J294" s="632"/>
      <c r="K294" s="686"/>
      <c r="L294" s="686"/>
      <c r="M294" s="686"/>
      <c r="N294" s="686"/>
      <c r="O294" s="686"/>
      <c r="P294" s="686"/>
      <c r="Q294" s="687"/>
    </row>
    <row r="295" spans="1:17" ht="14.4" hidden="1" thickBot="1" x14ac:dyDescent="0.3">
      <c r="A295" s="635"/>
      <c r="B295" s="626"/>
      <c r="C295" s="626"/>
      <c r="D295" s="626"/>
      <c r="E295" s="626"/>
      <c r="F295" s="626"/>
      <c r="G295" s="626"/>
      <c r="H295" s="626"/>
      <c r="I295" s="626"/>
      <c r="J295" s="627"/>
      <c r="K295" s="686"/>
      <c r="L295" s="686"/>
      <c r="M295" s="686"/>
      <c r="N295" s="686"/>
      <c r="O295" s="686"/>
      <c r="P295" s="686"/>
      <c r="Q295" s="687"/>
    </row>
    <row r="296" spans="1:17" ht="24" customHeight="1" thickBot="1" x14ac:dyDescent="0.3">
      <c r="A296" s="593" t="s">
        <v>140</v>
      </c>
      <c r="B296" s="594"/>
      <c r="C296" s="594"/>
      <c r="D296" s="594"/>
      <c r="E296" s="594"/>
      <c r="F296" s="594"/>
      <c r="G296" s="594"/>
      <c r="H296" s="594"/>
      <c r="I296" s="594"/>
      <c r="J296" s="615"/>
      <c r="K296" s="686"/>
      <c r="L296" s="686"/>
      <c r="M296" s="686"/>
      <c r="N296" s="686"/>
      <c r="O296" s="686"/>
      <c r="P296" s="686"/>
      <c r="Q296" s="687"/>
    </row>
    <row r="297" spans="1:17" x14ac:dyDescent="0.25">
      <c r="A297" s="635"/>
      <c r="B297" s="626"/>
      <c r="C297" s="626"/>
      <c r="D297" s="626"/>
      <c r="E297" s="626"/>
      <c r="F297" s="626"/>
      <c r="G297" s="626"/>
      <c r="H297" s="626"/>
      <c r="I297" s="626"/>
      <c r="J297" s="627"/>
      <c r="K297" s="686"/>
      <c r="L297" s="686"/>
      <c r="M297" s="686"/>
      <c r="N297" s="686"/>
      <c r="O297" s="686"/>
      <c r="P297" s="686"/>
      <c r="Q297" s="687"/>
    </row>
    <row r="298" spans="1:17" x14ac:dyDescent="0.25">
      <c r="A298" s="628"/>
      <c r="B298" s="546"/>
      <c r="C298" s="546"/>
      <c r="D298" s="546"/>
      <c r="E298" s="546"/>
      <c r="F298" s="546"/>
      <c r="G298" s="546"/>
      <c r="H298" s="546"/>
      <c r="I298" s="546"/>
      <c r="J298" s="629"/>
      <c r="K298" s="686"/>
      <c r="L298" s="686"/>
      <c r="M298" s="686"/>
      <c r="N298" s="686"/>
      <c r="O298" s="686"/>
      <c r="P298" s="686"/>
      <c r="Q298" s="687"/>
    </row>
    <row r="299" spans="1:17" x14ac:dyDescent="0.25">
      <c r="A299" s="628"/>
      <c r="B299" s="546"/>
      <c r="C299" s="546"/>
      <c r="D299" s="546"/>
      <c r="E299" s="546"/>
      <c r="F299" s="546"/>
      <c r="G299" s="546"/>
      <c r="H299" s="546"/>
      <c r="I299" s="546"/>
      <c r="J299" s="629"/>
      <c r="K299" s="686"/>
      <c r="L299" s="686"/>
      <c r="M299" s="686"/>
      <c r="N299" s="686"/>
      <c r="O299" s="686"/>
      <c r="P299" s="686"/>
      <c r="Q299" s="687"/>
    </row>
    <row r="300" spans="1:17" x14ac:dyDescent="0.25">
      <c r="A300" s="628"/>
      <c r="B300" s="546"/>
      <c r="C300" s="546"/>
      <c r="D300" s="546"/>
      <c r="E300" s="546"/>
      <c r="F300" s="546"/>
      <c r="G300" s="546"/>
      <c r="H300" s="546"/>
      <c r="I300" s="546"/>
      <c r="J300" s="629"/>
      <c r="K300" s="686"/>
      <c r="L300" s="686"/>
      <c r="M300" s="686"/>
      <c r="N300" s="686"/>
      <c r="O300" s="686"/>
      <c r="P300" s="686"/>
      <c r="Q300" s="687"/>
    </row>
    <row r="301" spans="1:17" ht="3.6" customHeight="1" thickBot="1" x14ac:dyDescent="0.3">
      <c r="A301" s="628"/>
      <c r="B301" s="546"/>
      <c r="C301" s="546"/>
      <c r="D301" s="546"/>
      <c r="E301" s="546"/>
      <c r="F301" s="546"/>
      <c r="G301" s="546"/>
      <c r="H301" s="546"/>
      <c r="I301" s="546"/>
      <c r="J301" s="629"/>
      <c r="K301" s="686"/>
      <c r="L301" s="686"/>
      <c r="M301" s="686"/>
      <c r="N301" s="686"/>
      <c r="O301" s="686"/>
      <c r="P301" s="686"/>
      <c r="Q301" s="687"/>
    </row>
    <row r="302" spans="1:17" ht="14.4" hidden="1" thickBot="1" x14ac:dyDescent="0.3">
      <c r="A302" s="628"/>
      <c r="B302" s="546"/>
      <c r="C302" s="546"/>
      <c r="D302" s="546"/>
      <c r="E302" s="546"/>
      <c r="F302" s="546"/>
      <c r="G302" s="546"/>
      <c r="H302" s="546"/>
      <c r="I302" s="546"/>
      <c r="J302" s="629"/>
      <c r="K302" s="686"/>
      <c r="L302" s="686"/>
      <c r="M302" s="686"/>
      <c r="N302" s="686"/>
      <c r="O302" s="686"/>
      <c r="P302" s="686"/>
      <c r="Q302" s="687"/>
    </row>
    <row r="303" spans="1:17" ht="14.4" hidden="1" thickBot="1" x14ac:dyDescent="0.3">
      <c r="A303" s="630"/>
      <c r="B303" s="631"/>
      <c r="C303" s="631"/>
      <c r="D303" s="631"/>
      <c r="E303" s="631"/>
      <c r="F303" s="631"/>
      <c r="G303" s="631"/>
      <c r="H303" s="631"/>
      <c r="I303" s="631"/>
      <c r="J303" s="632"/>
      <c r="K303" s="686"/>
      <c r="L303" s="686"/>
      <c r="M303" s="686"/>
      <c r="N303" s="686"/>
      <c r="O303" s="686"/>
      <c r="P303" s="686"/>
      <c r="Q303" s="687"/>
    </row>
    <row r="304" spans="1:17" ht="28.95" customHeight="1" thickBot="1" x14ac:dyDescent="0.3">
      <c r="A304" s="593" t="s">
        <v>141</v>
      </c>
      <c r="B304" s="594"/>
      <c r="C304" s="594"/>
      <c r="D304" s="594"/>
      <c r="E304" s="594"/>
      <c r="F304" s="594"/>
      <c r="G304" s="594"/>
      <c r="H304" s="594"/>
      <c r="I304" s="594"/>
      <c r="J304" s="615"/>
      <c r="K304" s="686"/>
      <c r="L304" s="686"/>
      <c r="M304" s="686"/>
      <c r="N304" s="686"/>
      <c r="O304" s="686"/>
      <c r="P304" s="686"/>
      <c r="Q304" s="687"/>
    </row>
    <row r="305" spans="1:17" x14ac:dyDescent="0.25">
      <c r="A305" s="691"/>
      <c r="B305" s="626"/>
      <c r="C305" s="626"/>
      <c r="D305" s="626"/>
      <c r="E305" s="626"/>
      <c r="F305" s="626"/>
      <c r="G305" s="626"/>
      <c r="H305" s="626"/>
      <c r="I305" s="626"/>
      <c r="J305" s="692"/>
      <c r="K305" s="685"/>
      <c r="L305" s="686"/>
      <c r="M305" s="686"/>
      <c r="N305" s="686"/>
      <c r="O305" s="686"/>
      <c r="P305" s="686"/>
      <c r="Q305" s="687"/>
    </row>
    <row r="306" spans="1:17" ht="10.199999999999999" customHeight="1" thickBot="1" x14ac:dyDescent="0.3">
      <c r="A306" s="674"/>
      <c r="B306" s="546"/>
      <c r="C306" s="546"/>
      <c r="D306" s="546"/>
      <c r="E306" s="546"/>
      <c r="F306" s="546"/>
      <c r="G306" s="546"/>
      <c r="H306" s="546"/>
      <c r="I306" s="546"/>
      <c r="J306" s="684"/>
      <c r="K306" s="685"/>
      <c r="L306" s="686"/>
      <c r="M306" s="686"/>
      <c r="N306" s="686"/>
      <c r="O306" s="686"/>
      <c r="P306" s="686"/>
      <c r="Q306" s="687"/>
    </row>
    <row r="307" spans="1:17" ht="14.4" hidden="1" thickBot="1" x14ac:dyDescent="0.3">
      <c r="A307" s="674"/>
      <c r="B307" s="546"/>
      <c r="C307" s="546"/>
      <c r="D307" s="546"/>
      <c r="E307" s="546"/>
      <c r="F307" s="546"/>
      <c r="G307" s="546"/>
      <c r="H307" s="546"/>
      <c r="I307" s="546"/>
      <c r="J307" s="684"/>
      <c r="K307" s="685"/>
      <c r="L307" s="686"/>
      <c r="M307" s="686"/>
      <c r="N307" s="686"/>
      <c r="O307" s="686"/>
      <c r="P307" s="686"/>
      <c r="Q307" s="687"/>
    </row>
    <row r="308" spans="1:17" ht="14.4" hidden="1" thickBot="1" x14ac:dyDescent="0.3">
      <c r="A308" s="674"/>
      <c r="B308" s="546"/>
      <c r="C308" s="546"/>
      <c r="D308" s="546"/>
      <c r="E308" s="546"/>
      <c r="F308" s="546"/>
      <c r="G308" s="546"/>
      <c r="H308" s="546"/>
      <c r="I308" s="546"/>
      <c r="J308" s="684"/>
      <c r="K308" s="685"/>
      <c r="L308" s="686"/>
      <c r="M308" s="686"/>
      <c r="N308" s="686"/>
      <c r="O308" s="686"/>
      <c r="P308" s="686"/>
      <c r="Q308" s="687"/>
    </row>
    <row r="309" spans="1:17" ht="14.4" hidden="1" thickBot="1" x14ac:dyDescent="0.3">
      <c r="A309" s="674"/>
      <c r="B309" s="546"/>
      <c r="C309" s="546"/>
      <c r="D309" s="546"/>
      <c r="E309" s="546"/>
      <c r="F309" s="546"/>
      <c r="G309" s="546"/>
      <c r="H309" s="546"/>
      <c r="I309" s="546"/>
      <c r="J309" s="684"/>
      <c r="K309" s="685"/>
      <c r="L309" s="686"/>
      <c r="M309" s="686"/>
      <c r="N309" s="686"/>
      <c r="O309" s="686"/>
      <c r="P309" s="686"/>
      <c r="Q309" s="687"/>
    </row>
    <row r="310" spans="1:17" ht="14.4" hidden="1" thickBot="1" x14ac:dyDescent="0.3">
      <c r="A310" s="674"/>
      <c r="B310" s="546"/>
      <c r="C310" s="546"/>
      <c r="D310" s="546"/>
      <c r="E310" s="546"/>
      <c r="F310" s="546"/>
      <c r="G310" s="546"/>
      <c r="H310" s="546"/>
      <c r="I310" s="546"/>
      <c r="J310" s="684"/>
      <c r="K310" s="685"/>
      <c r="L310" s="686"/>
      <c r="M310" s="686"/>
      <c r="N310" s="686"/>
      <c r="O310" s="686"/>
      <c r="P310" s="686"/>
      <c r="Q310" s="687"/>
    </row>
    <row r="311" spans="1:17" ht="14.4" hidden="1" thickBot="1" x14ac:dyDescent="0.3">
      <c r="A311" s="674"/>
      <c r="B311" s="546"/>
      <c r="C311" s="546"/>
      <c r="D311" s="546"/>
      <c r="E311" s="546"/>
      <c r="F311" s="546"/>
      <c r="G311" s="546"/>
      <c r="H311" s="546"/>
      <c r="I311" s="546"/>
      <c r="J311" s="684"/>
      <c r="K311" s="685"/>
      <c r="L311" s="686"/>
      <c r="M311" s="686"/>
      <c r="N311" s="686"/>
      <c r="O311" s="686"/>
      <c r="P311" s="686"/>
      <c r="Q311" s="687"/>
    </row>
    <row r="312" spans="1:17" ht="14.4" hidden="1" thickBot="1" x14ac:dyDescent="0.3">
      <c r="A312" s="693"/>
      <c r="B312" s="694"/>
      <c r="C312" s="694"/>
      <c r="D312" s="694"/>
      <c r="E312" s="694"/>
      <c r="F312" s="694"/>
      <c r="G312" s="694"/>
      <c r="H312" s="694"/>
      <c r="I312" s="694"/>
      <c r="J312" s="695"/>
      <c r="K312" s="688"/>
      <c r="L312" s="689"/>
      <c r="M312" s="689"/>
      <c r="N312" s="689"/>
      <c r="O312" s="689"/>
      <c r="P312" s="689"/>
      <c r="Q312" s="690"/>
    </row>
    <row r="313" spans="1:17" ht="14.85" customHeight="1" x14ac:dyDescent="0.25">
      <c r="A313" s="421" t="s">
        <v>188</v>
      </c>
      <c r="B313" s="422"/>
      <c r="C313" s="422"/>
      <c r="D313" s="422"/>
      <c r="E313" s="422"/>
      <c r="F313" s="422"/>
      <c r="G313" s="422"/>
      <c r="H313" s="422"/>
      <c r="I313" s="423"/>
      <c r="J313" s="516"/>
      <c r="K313" s="517"/>
      <c r="L313" s="517"/>
      <c r="M313" s="517"/>
      <c r="N313" s="517"/>
      <c r="O313" s="517"/>
      <c r="P313" s="517"/>
      <c r="Q313" s="518"/>
    </row>
    <row r="314" spans="1:17" ht="14.85" customHeight="1" x14ac:dyDescent="0.25">
      <c r="A314" s="424"/>
      <c r="B314" s="425"/>
      <c r="C314" s="425"/>
      <c r="D314" s="425"/>
      <c r="E314" s="425"/>
      <c r="F314" s="425"/>
      <c r="G314" s="425"/>
      <c r="H314" s="425"/>
      <c r="I314" s="426"/>
      <c r="J314" s="519"/>
      <c r="K314" s="520"/>
      <c r="L314" s="520"/>
      <c r="M314" s="520"/>
      <c r="N314" s="520"/>
      <c r="O314" s="520"/>
      <c r="P314" s="520"/>
      <c r="Q314" s="521"/>
    </row>
    <row r="315" spans="1:17" ht="14.85" customHeight="1" thickBot="1" x14ac:dyDescent="0.3">
      <c r="A315" s="427"/>
      <c r="B315" s="428"/>
      <c r="C315" s="428"/>
      <c r="D315" s="428"/>
      <c r="E315" s="428"/>
      <c r="F315" s="428"/>
      <c r="G315" s="428"/>
      <c r="H315" s="428"/>
      <c r="I315" s="429"/>
      <c r="J315" s="522"/>
      <c r="K315" s="523"/>
      <c r="L315" s="523"/>
      <c r="M315" s="523"/>
      <c r="N315" s="523"/>
      <c r="O315" s="523"/>
      <c r="P315" s="523"/>
      <c r="Q315" s="524"/>
    </row>
    <row r="316" spans="1:17" ht="30" customHeight="1" x14ac:dyDescent="0.25">
      <c r="A316" s="439" t="s">
        <v>247</v>
      </c>
      <c r="B316" s="440"/>
      <c r="C316" s="440"/>
      <c r="D316" s="440"/>
      <c r="E316" s="440"/>
      <c r="F316" s="440"/>
      <c r="G316" s="440"/>
      <c r="H316" s="440"/>
      <c r="I316" s="441"/>
      <c r="J316" s="717"/>
      <c r="K316" s="718"/>
      <c r="L316" s="718"/>
      <c r="M316" s="718"/>
      <c r="N316" s="718"/>
      <c r="O316" s="718"/>
      <c r="P316" s="718"/>
      <c r="Q316" s="719"/>
    </row>
    <row r="317" spans="1:17" ht="14.85" customHeight="1" x14ac:dyDescent="0.25">
      <c r="A317" s="539" t="s">
        <v>82</v>
      </c>
      <c r="B317" s="540"/>
      <c r="C317" s="540"/>
      <c r="D317" s="540"/>
      <c r="E317" s="540"/>
      <c r="F317" s="540"/>
      <c r="G317" s="540"/>
      <c r="H317" s="540"/>
      <c r="I317" s="541"/>
      <c r="J317" s="720"/>
      <c r="K317" s="721"/>
      <c r="L317" s="721"/>
      <c r="M317" s="721"/>
      <c r="N317" s="721"/>
      <c r="O317" s="721"/>
      <c r="P317" s="721"/>
      <c r="Q317" s="722"/>
    </row>
    <row r="318" spans="1:17" x14ac:dyDescent="0.25">
      <c r="A318" s="726" t="s">
        <v>248</v>
      </c>
      <c r="B318" s="727"/>
      <c r="C318" s="727"/>
      <c r="D318" s="727"/>
      <c r="E318" s="727"/>
      <c r="F318" s="727"/>
      <c r="G318" s="727"/>
      <c r="H318" s="727"/>
      <c r="I318" s="728"/>
      <c r="J318" s="720"/>
      <c r="K318" s="721"/>
      <c r="L318" s="721"/>
      <c r="M318" s="721"/>
      <c r="N318" s="721"/>
      <c r="O318" s="721"/>
      <c r="P318" s="721"/>
      <c r="Q318" s="722"/>
    </row>
    <row r="319" spans="1:17" x14ac:dyDescent="0.25">
      <c r="A319" s="726" t="s">
        <v>249</v>
      </c>
      <c r="B319" s="727"/>
      <c r="C319" s="727"/>
      <c r="D319" s="727"/>
      <c r="E319" s="727"/>
      <c r="F319" s="727"/>
      <c r="G319" s="727"/>
      <c r="H319" s="727"/>
      <c r="I319" s="728"/>
      <c r="J319" s="720"/>
      <c r="K319" s="721"/>
      <c r="L319" s="721"/>
      <c r="M319" s="721"/>
      <c r="N319" s="721"/>
      <c r="O319" s="721"/>
      <c r="P319" s="721"/>
      <c r="Q319" s="722"/>
    </row>
    <row r="320" spans="1:17" x14ac:dyDescent="0.25">
      <c r="A320" s="726" t="s">
        <v>83</v>
      </c>
      <c r="B320" s="727"/>
      <c r="C320" s="727"/>
      <c r="D320" s="727"/>
      <c r="E320" s="727"/>
      <c r="F320" s="727"/>
      <c r="G320" s="727"/>
      <c r="H320" s="727"/>
      <c r="I320" s="728"/>
      <c r="J320" s="720"/>
      <c r="K320" s="721"/>
      <c r="L320" s="721"/>
      <c r="M320" s="721"/>
      <c r="N320" s="721"/>
      <c r="O320" s="721"/>
      <c r="P320" s="721"/>
      <c r="Q320" s="722"/>
    </row>
    <row r="321" spans="1:17" ht="14.4" thickBot="1" x14ac:dyDescent="0.3">
      <c r="A321" s="729"/>
      <c r="B321" s="730"/>
      <c r="C321" s="730"/>
      <c r="D321" s="730"/>
      <c r="E321" s="730"/>
      <c r="F321" s="730"/>
      <c r="G321" s="730"/>
      <c r="H321" s="730"/>
      <c r="I321" s="731"/>
      <c r="J321" s="723"/>
      <c r="K321" s="724"/>
      <c r="L321" s="724"/>
      <c r="M321" s="724"/>
      <c r="N321" s="724"/>
      <c r="O321" s="724"/>
      <c r="P321" s="724"/>
      <c r="Q321" s="725"/>
    </row>
    <row r="322" spans="1:17" ht="14.85" customHeight="1" x14ac:dyDescent="0.25">
      <c r="A322" s="452"/>
      <c r="B322" s="453"/>
      <c r="C322" s="453"/>
      <c r="D322" s="453"/>
      <c r="E322" s="453"/>
      <c r="F322" s="453"/>
      <c r="G322" s="453"/>
      <c r="H322" s="453"/>
      <c r="I322" s="454"/>
      <c r="J322" s="461" t="s">
        <v>250</v>
      </c>
      <c r="K322" s="462"/>
      <c r="L322" s="462"/>
      <c r="M322" s="462"/>
      <c r="N322" s="462"/>
      <c r="O322" s="462"/>
      <c r="P322" s="462"/>
      <c r="Q322" s="463"/>
    </row>
    <row r="323" spans="1:17" x14ac:dyDescent="0.25">
      <c r="A323" s="455"/>
      <c r="B323" s="456"/>
      <c r="C323" s="456"/>
      <c r="D323" s="456"/>
      <c r="E323" s="456"/>
      <c r="F323" s="456"/>
      <c r="G323" s="456"/>
      <c r="H323" s="456"/>
      <c r="I323" s="457"/>
      <c r="J323" s="464"/>
      <c r="K323" s="465"/>
      <c r="L323" s="465"/>
      <c r="M323" s="465"/>
      <c r="N323" s="465"/>
      <c r="O323" s="465"/>
      <c r="P323" s="465"/>
      <c r="Q323" s="466"/>
    </row>
    <row r="324" spans="1:17" x14ac:dyDescent="0.25">
      <c r="A324" s="455"/>
      <c r="B324" s="456"/>
      <c r="C324" s="456"/>
      <c r="D324" s="456"/>
      <c r="E324" s="456"/>
      <c r="F324" s="456"/>
      <c r="G324" s="456"/>
      <c r="H324" s="456"/>
      <c r="I324" s="457"/>
      <c r="J324" s="464"/>
      <c r="K324" s="465"/>
      <c r="L324" s="465"/>
      <c r="M324" s="465"/>
      <c r="N324" s="465"/>
      <c r="O324" s="465"/>
      <c r="P324" s="465"/>
      <c r="Q324" s="466"/>
    </row>
    <row r="325" spans="1:17" ht="14.85" customHeight="1" x14ac:dyDescent="0.25">
      <c r="A325" s="455"/>
      <c r="B325" s="456"/>
      <c r="C325" s="456"/>
      <c r="D325" s="456"/>
      <c r="E325" s="456"/>
      <c r="F325" s="456"/>
      <c r="G325" s="456"/>
      <c r="H325" s="456"/>
      <c r="I325" s="457"/>
      <c r="J325" s="464"/>
      <c r="K325" s="465"/>
      <c r="L325" s="465"/>
      <c r="M325" s="465"/>
      <c r="N325" s="465"/>
      <c r="O325" s="465"/>
      <c r="P325" s="465"/>
      <c r="Q325" s="466"/>
    </row>
    <row r="326" spans="1:17" x14ac:dyDescent="0.25">
      <c r="A326" s="455"/>
      <c r="B326" s="456"/>
      <c r="C326" s="456"/>
      <c r="D326" s="456"/>
      <c r="E326" s="456"/>
      <c r="F326" s="456"/>
      <c r="G326" s="456"/>
      <c r="H326" s="456"/>
      <c r="I326" s="457"/>
      <c r="J326" s="464"/>
      <c r="K326" s="465"/>
      <c r="L326" s="465"/>
      <c r="M326" s="465"/>
      <c r="N326" s="465"/>
      <c r="O326" s="465"/>
      <c r="P326" s="465"/>
      <c r="Q326" s="466"/>
    </row>
    <row r="327" spans="1:17" x14ac:dyDescent="0.25">
      <c r="A327" s="455"/>
      <c r="B327" s="456"/>
      <c r="C327" s="456"/>
      <c r="D327" s="456"/>
      <c r="E327" s="456"/>
      <c r="F327" s="456"/>
      <c r="G327" s="456"/>
      <c r="H327" s="456"/>
      <c r="I327" s="457"/>
      <c r="J327" s="464"/>
      <c r="K327" s="465"/>
      <c r="L327" s="465"/>
      <c r="M327" s="465"/>
      <c r="N327" s="465"/>
      <c r="O327" s="465"/>
      <c r="P327" s="465"/>
      <c r="Q327" s="466"/>
    </row>
    <row r="328" spans="1:17" x14ac:dyDescent="0.25">
      <c r="A328" s="455"/>
      <c r="B328" s="456"/>
      <c r="C328" s="456"/>
      <c r="D328" s="456"/>
      <c r="E328" s="456"/>
      <c r="F328" s="456"/>
      <c r="G328" s="456"/>
      <c r="H328" s="456"/>
      <c r="I328" s="457"/>
      <c r="J328" s="464"/>
      <c r="K328" s="465"/>
      <c r="L328" s="465"/>
      <c r="M328" s="465"/>
      <c r="N328" s="465"/>
      <c r="O328" s="465"/>
      <c r="P328" s="465"/>
      <c r="Q328" s="466"/>
    </row>
    <row r="329" spans="1:17" x14ac:dyDescent="0.25">
      <c r="A329" s="455"/>
      <c r="B329" s="456"/>
      <c r="C329" s="456"/>
      <c r="D329" s="456"/>
      <c r="E329" s="456"/>
      <c r="F329" s="456"/>
      <c r="G329" s="456"/>
      <c r="H329" s="456"/>
      <c r="I329" s="457"/>
      <c r="J329" s="464"/>
      <c r="K329" s="465"/>
      <c r="L329" s="465"/>
      <c r="M329" s="465"/>
      <c r="N329" s="465"/>
      <c r="O329" s="465"/>
      <c r="P329" s="465"/>
      <c r="Q329" s="466"/>
    </row>
    <row r="330" spans="1:17" x14ac:dyDescent="0.25">
      <c r="A330" s="455"/>
      <c r="B330" s="456"/>
      <c r="C330" s="456"/>
      <c r="D330" s="456"/>
      <c r="E330" s="456"/>
      <c r="F330" s="456"/>
      <c r="G330" s="456"/>
      <c r="H330" s="456"/>
      <c r="I330" s="457"/>
      <c r="J330" s="464"/>
      <c r="K330" s="465"/>
      <c r="L330" s="465"/>
      <c r="M330" s="465"/>
      <c r="N330" s="465"/>
      <c r="O330" s="465"/>
      <c r="P330" s="465"/>
      <c r="Q330" s="466"/>
    </row>
    <row r="331" spans="1:17" x14ac:dyDescent="0.25">
      <c r="A331" s="455"/>
      <c r="B331" s="456"/>
      <c r="C331" s="456"/>
      <c r="D331" s="456"/>
      <c r="E331" s="456"/>
      <c r="F331" s="456"/>
      <c r="G331" s="456"/>
      <c r="H331" s="456"/>
      <c r="I331" s="457"/>
      <c r="J331" s="464"/>
      <c r="K331" s="465"/>
      <c r="L331" s="465"/>
      <c r="M331" s="465"/>
      <c r="N331" s="465"/>
      <c r="O331" s="465"/>
      <c r="P331" s="465"/>
      <c r="Q331" s="466"/>
    </row>
    <row r="332" spans="1:17" x14ac:dyDescent="0.25">
      <c r="A332" s="455"/>
      <c r="B332" s="456"/>
      <c r="C332" s="456"/>
      <c r="D332" s="456"/>
      <c r="E332" s="456"/>
      <c r="F332" s="456"/>
      <c r="G332" s="456"/>
      <c r="H332" s="456"/>
      <c r="I332" s="457"/>
      <c r="J332" s="464"/>
      <c r="K332" s="465"/>
      <c r="L332" s="465"/>
      <c r="M332" s="465"/>
      <c r="N332" s="465"/>
      <c r="O332" s="465"/>
      <c r="P332" s="465"/>
      <c r="Q332" s="466"/>
    </row>
    <row r="333" spans="1:17" x14ac:dyDescent="0.25">
      <c r="A333" s="455"/>
      <c r="B333" s="456"/>
      <c r="C333" s="456"/>
      <c r="D333" s="456"/>
      <c r="E333" s="456"/>
      <c r="F333" s="456"/>
      <c r="G333" s="456"/>
      <c r="H333" s="456"/>
      <c r="I333" s="457"/>
      <c r="J333" s="464"/>
      <c r="K333" s="465"/>
      <c r="L333" s="465"/>
      <c r="M333" s="465"/>
      <c r="N333" s="465"/>
      <c r="O333" s="465"/>
      <c r="P333" s="465"/>
      <c r="Q333" s="466"/>
    </row>
    <row r="334" spans="1:17" x14ac:dyDescent="0.25">
      <c r="A334" s="455"/>
      <c r="B334" s="456"/>
      <c r="C334" s="456"/>
      <c r="D334" s="456"/>
      <c r="E334" s="456"/>
      <c r="F334" s="456"/>
      <c r="G334" s="456"/>
      <c r="H334" s="456"/>
      <c r="I334" s="457"/>
      <c r="J334" s="464"/>
      <c r="K334" s="465"/>
      <c r="L334" s="465"/>
      <c r="M334" s="465"/>
      <c r="N334" s="465"/>
      <c r="O334" s="465"/>
      <c r="P334" s="465"/>
      <c r="Q334" s="466"/>
    </row>
    <row r="335" spans="1:17" x14ac:dyDescent="0.25">
      <c r="A335" s="455"/>
      <c r="B335" s="456"/>
      <c r="C335" s="456"/>
      <c r="D335" s="456"/>
      <c r="E335" s="456"/>
      <c r="F335" s="456"/>
      <c r="G335" s="456"/>
      <c r="H335" s="456"/>
      <c r="I335" s="457"/>
      <c r="J335" s="464"/>
      <c r="K335" s="465"/>
      <c r="L335" s="465"/>
      <c r="M335" s="465"/>
      <c r="N335" s="465"/>
      <c r="O335" s="465"/>
      <c r="P335" s="465"/>
      <c r="Q335" s="466"/>
    </row>
    <row r="336" spans="1:17" x14ac:dyDescent="0.25">
      <c r="A336" s="455"/>
      <c r="B336" s="456"/>
      <c r="C336" s="456"/>
      <c r="D336" s="456"/>
      <c r="E336" s="456"/>
      <c r="F336" s="456"/>
      <c r="G336" s="456"/>
      <c r="H336" s="456"/>
      <c r="I336" s="457"/>
      <c r="J336" s="464"/>
      <c r="K336" s="465"/>
      <c r="L336" s="465"/>
      <c r="M336" s="465"/>
      <c r="N336" s="465"/>
      <c r="O336" s="465"/>
      <c r="P336" s="465"/>
      <c r="Q336" s="466"/>
    </row>
    <row r="337" spans="1:17" x14ac:dyDescent="0.25">
      <c r="A337" s="455"/>
      <c r="B337" s="456"/>
      <c r="C337" s="456"/>
      <c r="D337" s="456"/>
      <c r="E337" s="456"/>
      <c r="F337" s="456"/>
      <c r="G337" s="456"/>
      <c r="H337" s="456"/>
      <c r="I337" s="457"/>
      <c r="J337" s="464"/>
      <c r="K337" s="465"/>
      <c r="L337" s="465"/>
      <c r="M337" s="465"/>
      <c r="N337" s="465"/>
      <c r="O337" s="465"/>
      <c r="P337" s="465"/>
      <c r="Q337" s="466"/>
    </row>
    <row r="338" spans="1:17" x14ac:dyDescent="0.25">
      <c r="A338" s="455"/>
      <c r="B338" s="456"/>
      <c r="C338" s="456"/>
      <c r="D338" s="456"/>
      <c r="E338" s="456"/>
      <c r="F338" s="456"/>
      <c r="G338" s="456"/>
      <c r="H338" s="456"/>
      <c r="I338" s="457"/>
      <c r="J338" s="464"/>
      <c r="K338" s="465"/>
      <c r="L338" s="465"/>
      <c r="M338" s="465"/>
      <c r="N338" s="465"/>
      <c r="O338" s="465"/>
      <c r="P338" s="465"/>
      <c r="Q338" s="466"/>
    </row>
    <row r="339" spans="1:17" x14ac:dyDescent="0.25">
      <c r="A339" s="455"/>
      <c r="B339" s="456"/>
      <c r="C339" s="456"/>
      <c r="D339" s="456"/>
      <c r="E339" s="456"/>
      <c r="F339" s="456"/>
      <c r="G339" s="456"/>
      <c r="H339" s="456"/>
      <c r="I339" s="457"/>
      <c r="J339" s="464"/>
      <c r="K339" s="465"/>
      <c r="L339" s="465"/>
      <c r="M339" s="465"/>
      <c r="N339" s="465"/>
      <c r="O339" s="465"/>
      <c r="P339" s="465"/>
      <c r="Q339" s="466"/>
    </row>
    <row r="340" spans="1:17" x14ac:dyDescent="0.25">
      <c r="A340" s="455"/>
      <c r="B340" s="456"/>
      <c r="C340" s="456"/>
      <c r="D340" s="456"/>
      <c r="E340" s="456"/>
      <c r="F340" s="456"/>
      <c r="G340" s="456"/>
      <c r="H340" s="456"/>
      <c r="I340" s="457"/>
      <c r="J340" s="464"/>
      <c r="K340" s="465"/>
      <c r="L340" s="465"/>
      <c r="M340" s="465"/>
      <c r="N340" s="465"/>
      <c r="O340" s="465"/>
      <c r="P340" s="465"/>
      <c r="Q340" s="466"/>
    </row>
    <row r="341" spans="1:17" x14ac:dyDescent="0.25">
      <c r="A341" s="455"/>
      <c r="B341" s="456"/>
      <c r="C341" s="456"/>
      <c r="D341" s="456"/>
      <c r="E341" s="456"/>
      <c r="F341" s="456"/>
      <c r="G341" s="456"/>
      <c r="H341" s="456"/>
      <c r="I341" s="457"/>
      <c r="J341" s="464"/>
      <c r="K341" s="465"/>
      <c r="L341" s="465"/>
      <c r="M341" s="465"/>
      <c r="N341" s="465"/>
      <c r="O341" s="465"/>
      <c r="P341" s="465"/>
      <c r="Q341" s="466"/>
    </row>
    <row r="342" spans="1:17" x14ac:dyDescent="0.25">
      <c r="A342" s="455"/>
      <c r="B342" s="456"/>
      <c r="C342" s="456"/>
      <c r="D342" s="456"/>
      <c r="E342" s="456"/>
      <c r="F342" s="456"/>
      <c r="G342" s="456"/>
      <c r="H342" s="456"/>
      <c r="I342" s="457"/>
      <c r="J342" s="464"/>
      <c r="K342" s="465"/>
      <c r="L342" s="465"/>
      <c r="M342" s="465"/>
      <c r="N342" s="465"/>
      <c r="O342" s="465"/>
      <c r="P342" s="465"/>
      <c r="Q342" s="466"/>
    </row>
    <row r="343" spans="1:17" x14ac:dyDescent="0.25">
      <c r="A343" s="455"/>
      <c r="B343" s="456"/>
      <c r="C343" s="456"/>
      <c r="D343" s="456"/>
      <c r="E343" s="456"/>
      <c r="F343" s="456"/>
      <c r="G343" s="456"/>
      <c r="H343" s="456"/>
      <c r="I343" s="457"/>
      <c r="J343" s="464"/>
      <c r="K343" s="465"/>
      <c r="L343" s="465"/>
      <c r="M343" s="465"/>
      <c r="N343" s="465"/>
      <c r="O343" s="465"/>
      <c r="P343" s="465"/>
      <c r="Q343" s="466"/>
    </row>
    <row r="344" spans="1:17" ht="14.4" thickBot="1" x14ac:dyDescent="0.3">
      <c r="A344" s="458"/>
      <c r="B344" s="459"/>
      <c r="C344" s="459"/>
      <c r="D344" s="459"/>
      <c r="E344" s="459"/>
      <c r="F344" s="459"/>
      <c r="G344" s="459"/>
      <c r="H344" s="459"/>
      <c r="I344" s="460"/>
      <c r="J344" s="467"/>
      <c r="K344" s="468"/>
      <c r="L344" s="468"/>
      <c r="M344" s="468"/>
      <c r="N344" s="468"/>
      <c r="O344" s="468"/>
      <c r="P344" s="468"/>
      <c r="Q344" s="469"/>
    </row>
  </sheetData>
  <sheetProtection selectLockedCells="1"/>
  <mergeCells count="193">
    <mergeCell ref="A288:J294"/>
    <mergeCell ref="A296:J296"/>
    <mergeCell ref="A297:J303"/>
    <mergeCell ref="A304:J304"/>
    <mergeCell ref="A295:J295"/>
    <mergeCell ref="A322:I344"/>
    <mergeCell ref="J322:Q344"/>
    <mergeCell ref="A313:I315"/>
    <mergeCell ref="J313:Q315"/>
    <mergeCell ref="A316:I316"/>
    <mergeCell ref="J316:Q321"/>
    <mergeCell ref="A317:I317"/>
    <mergeCell ref="A318:I318"/>
    <mergeCell ref="A319:I319"/>
    <mergeCell ref="A320:I320"/>
    <mergeCell ref="A321:I321"/>
    <mergeCell ref="A276:J276"/>
    <mergeCell ref="A277:J285"/>
    <mergeCell ref="A286:J286"/>
    <mergeCell ref="A287:J287"/>
    <mergeCell ref="A265:J272"/>
    <mergeCell ref="A273:J273"/>
    <mergeCell ref="A274:C275"/>
    <mergeCell ref="D274:F275"/>
    <mergeCell ref="G274:H275"/>
    <mergeCell ref="I274:J275"/>
    <mergeCell ref="A261:J261"/>
    <mergeCell ref="A262:C263"/>
    <mergeCell ref="D262:F263"/>
    <mergeCell ref="G262:H263"/>
    <mergeCell ref="I262:J263"/>
    <mergeCell ref="A264:J264"/>
    <mergeCell ref="A258:J258"/>
    <mergeCell ref="A259:J259"/>
    <mergeCell ref="A260:J260"/>
    <mergeCell ref="A241:E242"/>
    <mergeCell ref="F241:J241"/>
    <mergeCell ref="F242:J242"/>
    <mergeCell ref="A243:E248"/>
    <mergeCell ref="F243:J243"/>
    <mergeCell ref="F244:J244"/>
    <mergeCell ref="F245:J245"/>
    <mergeCell ref="F246:J246"/>
    <mergeCell ref="F247:J247"/>
    <mergeCell ref="F230:J230"/>
    <mergeCell ref="F231:J231"/>
    <mergeCell ref="A232:E232"/>
    <mergeCell ref="F232:J232"/>
    <mergeCell ref="A233:E238"/>
    <mergeCell ref="F233:J238"/>
    <mergeCell ref="A224:E225"/>
    <mergeCell ref="F224:J224"/>
    <mergeCell ref="K224:Q225"/>
    <mergeCell ref="F225:J225"/>
    <mergeCell ref="A226:E231"/>
    <mergeCell ref="F226:J226"/>
    <mergeCell ref="K226:Q312"/>
    <mergeCell ref="F227:J227"/>
    <mergeCell ref="F228:J228"/>
    <mergeCell ref="F229:J229"/>
    <mergeCell ref="A305:J312"/>
    <mergeCell ref="F248:J248"/>
    <mergeCell ref="A249:E249"/>
    <mergeCell ref="F249:J249"/>
    <mergeCell ref="A250:E255"/>
    <mergeCell ref="F250:J255"/>
    <mergeCell ref="A256:J257"/>
    <mergeCell ref="A239:J240"/>
    <mergeCell ref="A217:J219"/>
    <mergeCell ref="K217:Q219"/>
    <mergeCell ref="A220:J221"/>
    <mergeCell ref="K220:Q221"/>
    <mergeCell ref="A222:J223"/>
    <mergeCell ref="K222:Q223"/>
    <mergeCell ref="A185:J187"/>
    <mergeCell ref="K185:Q187"/>
    <mergeCell ref="A188:J188"/>
    <mergeCell ref="K188:Q188"/>
    <mergeCell ref="A189:J214"/>
    <mergeCell ref="K189:Q214"/>
    <mergeCell ref="A180:G180"/>
    <mergeCell ref="H180:J180"/>
    <mergeCell ref="K180:Q180"/>
    <mergeCell ref="A181:G184"/>
    <mergeCell ref="H181:J184"/>
    <mergeCell ref="K181:Q184"/>
    <mergeCell ref="A171:J174"/>
    <mergeCell ref="K171:Q174"/>
    <mergeCell ref="A175:G175"/>
    <mergeCell ref="H175:J175"/>
    <mergeCell ref="K175:Q175"/>
    <mergeCell ref="A176:G179"/>
    <mergeCell ref="H176:J179"/>
    <mergeCell ref="K176:Q179"/>
    <mergeCell ref="A162:G167"/>
    <mergeCell ref="H162:J167"/>
    <mergeCell ref="K162:Q167"/>
    <mergeCell ref="A168:J169"/>
    <mergeCell ref="K168:Q169"/>
    <mergeCell ref="A170:J170"/>
    <mergeCell ref="K170:Q170"/>
    <mergeCell ref="A155:G160"/>
    <mergeCell ref="H155:J160"/>
    <mergeCell ref="K155:Q160"/>
    <mergeCell ref="A161:G161"/>
    <mergeCell ref="H161:J161"/>
    <mergeCell ref="K161:Q161"/>
    <mergeCell ref="A146:G151"/>
    <mergeCell ref="H146:J151"/>
    <mergeCell ref="K146:Q151"/>
    <mergeCell ref="A152:J153"/>
    <mergeCell ref="K152:Q153"/>
    <mergeCell ref="A154:G154"/>
    <mergeCell ref="H154:J154"/>
    <mergeCell ref="K154:Q154"/>
    <mergeCell ref="A138:G138"/>
    <mergeCell ref="H138:J138"/>
    <mergeCell ref="K138:Q138"/>
    <mergeCell ref="A139:G144"/>
    <mergeCell ref="H139:J144"/>
    <mergeCell ref="A145:G145"/>
    <mergeCell ref="H145:J145"/>
    <mergeCell ref="K145:Q145"/>
    <mergeCell ref="A103:J105"/>
    <mergeCell ref="K103:Q105"/>
    <mergeCell ref="A136:J137"/>
    <mergeCell ref="K136:Q137"/>
    <mergeCell ref="K108:Q135"/>
    <mergeCell ref="A108:J135"/>
    <mergeCell ref="A106:J106"/>
    <mergeCell ref="K106:Q107"/>
    <mergeCell ref="A107:J107"/>
    <mergeCell ref="A78:J80"/>
    <mergeCell ref="K78:Q80"/>
    <mergeCell ref="A81:J81"/>
    <mergeCell ref="K81:Q81"/>
    <mergeCell ref="A82:J82"/>
    <mergeCell ref="K82:Q82"/>
    <mergeCell ref="A83:J88"/>
    <mergeCell ref="K83:Q88"/>
    <mergeCell ref="A97:J102"/>
    <mergeCell ref="K97:Q102"/>
    <mergeCell ref="A89:J89"/>
    <mergeCell ref="K89:Q89"/>
    <mergeCell ref="A90:J95"/>
    <mergeCell ref="K90:Q95"/>
    <mergeCell ref="A96:J96"/>
    <mergeCell ref="K96:Q96"/>
    <mergeCell ref="A63:I69"/>
    <mergeCell ref="J63:Q69"/>
    <mergeCell ref="A70:I70"/>
    <mergeCell ref="J70:Q70"/>
    <mergeCell ref="A71:I77"/>
    <mergeCell ref="J71:Q77"/>
    <mergeCell ref="A58:C58"/>
    <mergeCell ref="E58:I58"/>
    <mergeCell ref="A59:I61"/>
    <mergeCell ref="J59:Q61"/>
    <mergeCell ref="A62:I62"/>
    <mergeCell ref="J62:Q62"/>
    <mergeCell ref="J54:Q58"/>
    <mergeCell ref="A55:C55"/>
    <mergeCell ref="E55:I55"/>
    <mergeCell ref="A56:C56"/>
    <mergeCell ref="E56:I56"/>
    <mergeCell ref="A57:C57"/>
    <mergeCell ref="E57:I57"/>
    <mergeCell ref="A54:C54"/>
    <mergeCell ref="E54:I54"/>
    <mergeCell ref="A39:I45"/>
    <mergeCell ref="J39:Q45"/>
    <mergeCell ref="A46:I46"/>
    <mergeCell ref="J46:Q46"/>
    <mergeCell ref="A47:I53"/>
    <mergeCell ref="J47:Q53"/>
    <mergeCell ref="A17:I35"/>
    <mergeCell ref="J17:Q35"/>
    <mergeCell ref="A36:I37"/>
    <mergeCell ref="J36:Q37"/>
    <mergeCell ref="A38:I38"/>
    <mergeCell ref="J38:Q38"/>
    <mergeCell ref="A9:Q9"/>
    <mergeCell ref="A10:Q10"/>
    <mergeCell ref="A11:Q11"/>
    <mergeCell ref="A13:I15"/>
    <mergeCell ref="J13:Q15"/>
    <mergeCell ref="A16:I16"/>
    <mergeCell ref="J16:Q16"/>
    <mergeCell ref="D2:K2"/>
    <mergeCell ref="D3:K3"/>
    <mergeCell ref="A5:Q6"/>
    <mergeCell ref="A7:Q7"/>
    <mergeCell ref="A8:Q8"/>
  </mergeCells>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E9599-C2DB-4823-933E-C6393DA6EB2F}">
  <sheetPr>
    <tabColor theme="7"/>
    <pageSetUpPr fitToPage="1"/>
  </sheetPr>
  <dimension ref="B1:O262"/>
  <sheetViews>
    <sheetView showGridLines="0" topLeftCell="A7" zoomScaleNormal="100" workbookViewId="0">
      <selection activeCell="F13" sqref="F13"/>
    </sheetView>
  </sheetViews>
  <sheetFormatPr defaultColWidth="8.59765625" defaultRowHeight="13.8" x14ac:dyDescent="0.25"/>
  <cols>
    <col min="1" max="1" width="2.3984375" style="12" customWidth="1"/>
    <col min="2" max="2" width="5.8984375" style="12" customWidth="1"/>
    <col min="3" max="3" width="14.19921875" style="12" customWidth="1"/>
    <col min="4" max="4" width="17.3984375" style="12" customWidth="1"/>
    <col min="5" max="7" width="14.19921875" style="12" customWidth="1"/>
    <col min="8" max="8" width="15" style="12" customWidth="1"/>
    <col min="9" max="9" width="2.59765625" style="12" customWidth="1"/>
    <col min="10" max="16384" width="8.59765625" style="12"/>
  </cols>
  <sheetData>
    <row r="1" spans="2:15" ht="14.4" thickBot="1" x14ac:dyDescent="0.3">
      <c r="B1" s="70"/>
      <c r="C1" s="70"/>
      <c r="D1" s="70"/>
      <c r="E1" s="70"/>
      <c r="F1" s="70"/>
      <c r="G1" s="70"/>
      <c r="H1" s="70"/>
    </row>
    <row r="2" spans="2:15" ht="19.5" customHeight="1" thickTop="1" x14ac:dyDescent="0.25"/>
    <row r="3" spans="2:15" ht="35.25" customHeight="1" x14ac:dyDescent="0.25">
      <c r="B3" s="732" t="s">
        <v>84</v>
      </c>
      <c r="C3" s="732"/>
      <c r="D3" s="732"/>
      <c r="E3" s="732"/>
      <c r="F3" s="732"/>
      <c r="G3" s="732"/>
      <c r="H3" s="732"/>
      <c r="I3" s="732"/>
      <c r="J3" s="732"/>
      <c r="K3" s="732"/>
      <c r="L3" s="732"/>
      <c r="M3" s="732"/>
      <c r="N3" s="732"/>
      <c r="O3" s="732"/>
    </row>
    <row r="4" spans="2:15" ht="30" customHeight="1" thickBot="1" x14ac:dyDescent="0.3"/>
    <row r="5" spans="2:15" ht="34.950000000000003" customHeight="1" x14ac:dyDescent="0.25">
      <c r="B5" s="733" t="s">
        <v>85</v>
      </c>
      <c r="C5" s="734"/>
      <c r="D5" s="734"/>
      <c r="E5" s="734"/>
      <c r="F5" s="734"/>
      <c r="G5" s="734"/>
      <c r="H5" s="735"/>
      <c r="I5" s="262"/>
      <c r="J5" s="262"/>
      <c r="K5" s="262"/>
      <c r="L5" s="262"/>
      <c r="M5" s="262"/>
      <c r="N5" s="262"/>
      <c r="O5" s="262"/>
    </row>
    <row r="6" spans="2:15" ht="34.950000000000003" customHeight="1" x14ac:dyDescent="0.25">
      <c r="B6" s="736"/>
      <c r="C6" s="737"/>
      <c r="D6" s="737"/>
      <c r="E6" s="737"/>
      <c r="F6" s="737"/>
      <c r="G6" s="737"/>
      <c r="H6" s="738"/>
      <c r="I6" s="262"/>
      <c r="J6" s="262"/>
      <c r="K6" s="262"/>
      <c r="L6" s="262"/>
      <c r="M6" s="262"/>
      <c r="N6" s="262"/>
      <c r="O6" s="262"/>
    </row>
    <row r="7" spans="2:15" ht="34.950000000000003" customHeight="1" x14ac:dyDescent="0.25">
      <c r="B7" s="736"/>
      <c r="C7" s="737"/>
      <c r="D7" s="737"/>
      <c r="E7" s="737"/>
      <c r="F7" s="737"/>
      <c r="G7" s="737"/>
      <c r="H7" s="738"/>
      <c r="I7" s="262"/>
      <c r="J7" s="262"/>
      <c r="K7" s="262"/>
      <c r="L7" s="262"/>
      <c r="M7" s="262"/>
      <c r="N7" s="262"/>
      <c r="O7" s="262"/>
    </row>
    <row r="8" spans="2:15" ht="34.950000000000003" customHeight="1" thickBot="1" x14ac:dyDescent="0.3">
      <c r="B8" s="739"/>
      <c r="C8" s="740"/>
      <c r="D8" s="740"/>
      <c r="E8" s="740"/>
      <c r="F8" s="740"/>
      <c r="G8" s="740"/>
      <c r="H8" s="741"/>
      <c r="I8" s="262"/>
      <c r="K8" s="262"/>
      <c r="L8" s="262"/>
      <c r="M8" s="262"/>
      <c r="N8" s="262"/>
      <c r="O8" s="262"/>
    </row>
    <row r="9" spans="2:15" ht="17.25" customHeight="1" x14ac:dyDescent="0.25">
      <c r="B9" s="263"/>
      <c r="C9" s="263"/>
      <c r="D9" s="263"/>
      <c r="E9" s="263"/>
      <c r="F9" s="263"/>
      <c r="G9" s="263"/>
      <c r="H9" s="263"/>
      <c r="I9" s="262"/>
      <c r="K9" s="262"/>
      <c r="L9" s="262"/>
      <c r="M9" s="262"/>
      <c r="N9" s="262"/>
      <c r="O9" s="262"/>
    </row>
    <row r="10" spans="2:15" ht="17.850000000000001" customHeight="1" x14ac:dyDescent="0.25">
      <c r="B10" s="229" t="s">
        <v>14</v>
      </c>
      <c r="C10" s="263"/>
      <c r="D10" s="263"/>
      <c r="E10" s="263"/>
      <c r="F10" s="263"/>
      <c r="G10" s="263"/>
      <c r="H10" s="263"/>
      <c r="I10" s="262"/>
      <c r="J10" s="262"/>
      <c r="K10" s="262"/>
      <c r="L10" s="262"/>
      <c r="M10" s="262"/>
      <c r="N10" s="262"/>
      <c r="O10" s="262"/>
    </row>
    <row r="11" spans="2:15" ht="17.850000000000001" customHeight="1" x14ac:dyDescent="0.25">
      <c r="B11" s="263"/>
      <c r="C11" s="263"/>
      <c r="D11" s="263"/>
      <c r="E11" s="263"/>
      <c r="F11" s="263"/>
      <c r="G11" s="263"/>
      <c r="H11" s="263"/>
      <c r="I11" s="262"/>
      <c r="J11" s="262"/>
      <c r="K11" s="262"/>
      <c r="L11" s="262"/>
      <c r="M11" s="262"/>
      <c r="N11" s="262"/>
      <c r="O11" s="262"/>
    </row>
    <row r="12" spans="2:15" ht="17.850000000000001" customHeight="1" x14ac:dyDescent="0.25">
      <c r="B12" s="263"/>
      <c r="C12" s="263"/>
      <c r="D12" s="263"/>
      <c r="E12" s="228"/>
      <c r="F12" s="228"/>
      <c r="G12" s="263"/>
      <c r="H12" s="263"/>
      <c r="I12" s="262"/>
      <c r="J12" s="262"/>
      <c r="K12" s="262"/>
      <c r="L12" s="262"/>
      <c r="M12" s="262"/>
      <c r="N12" s="262"/>
      <c r="O12" s="262"/>
    </row>
    <row r="13" spans="2:15" ht="17.850000000000001" customHeight="1" x14ac:dyDescent="0.25">
      <c r="B13" s="263"/>
      <c r="C13" s="263"/>
      <c r="D13" s="263"/>
      <c r="E13" s="263"/>
      <c r="H13" s="263"/>
      <c r="I13" s="262"/>
      <c r="J13" s="262"/>
      <c r="K13" s="262"/>
      <c r="L13" s="262"/>
      <c r="M13" s="262"/>
      <c r="N13" s="262"/>
      <c r="O13" s="262"/>
    </row>
    <row r="14" spans="2:15" ht="17.850000000000001" customHeight="1" x14ac:dyDescent="0.25">
      <c r="B14" s="263"/>
      <c r="C14" s="263"/>
      <c r="D14" s="263"/>
      <c r="E14" s="263"/>
      <c r="H14" s="263"/>
      <c r="I14" s="262"/>
      <c r="J14" s="262"/>
      <c r="K14" s="262"/>
      <c r="L14" s="262"/>
      <c r="M14" s="262"/>
      <c r="N14" s="262"/>
      <c r="O14" s="262"/>
    </row>
    <row r="15" spans="2:15" ht="17.850000000000001" customHeight="1" thickBot="1" x14ac:dyDescent="0.3">
      <c r="B15" s="263"/>
      <c r="C15" s="263"/>
      <c r="D15" s="263"/>
      <c r="E15" s="263"/>
      <c r="F15" s="263"/>
      <c r="G15" s="263"/>
      <c r="H15" s="263"/>
      <c r="I15" s="262"/>
      <c r="J15" s="262"/>
      <c r="K15" s="262"/>
      <c r="L15" s="262"/>
      <c r="M15" s="262"/>
      <c r="N15" s="262"/>
      <c r="O15" s="262"/>
    </row>
    <row r="16" spans="2:15" ht="30" customHeight="1" thickBot="1" x14ac:dyDescent="0.3">
      <c r="B16" s="756" t="s">
        <v>86</v>
      </c>
      <c r="C16" s="757"/>
      <c r="D16" s="757"/>
      <c r="E16" s="758"/>
      <c r="G16" s="746" t="s">
        <v>87</v>
      </c>
      <c r="H16" s="747"/>
    </row>
    <row r="17" spans="2:11" ht="14.25" customHeight="1" thickBot="1" x14ac:dyDescent="0.3">
      <c r="B17" s="759" t="s">
        <v>88</v>
      </c>
      <c r="C17" s="760"/>
      <c r="D17" s="760"/>
      <c r="E17" s="73">
        <v>7000</v>
      </c>
      <c r="G17" s="750" t="s">
        <v>89</v>
      </c>
      <c r="H17" s="751"/>
      <c r="K17" s="231"/>
    </row>
    <row r="18" spans="2:11" ht="14.25" customHeight="1" thickBot="1" x14ac:dyDescent="0.3">
      <c r="B18" s="759" t="s">
        <v>90</v>
      </c>
      <c r="C18" s="760"/>
      <c r="D18" s="760"/>
      <c r="E18" s="74">
        <v>0.06</v>
      </c>
      <c r="G18" s="752" t="s">
        <v>91</v>
      </c>
      <c r="H18" s="753"/>
      <c r="K18" s="231" t="s">
        <v>92</v>
      </c>
    </row>
    <row r="19" spans="2:11" ht="14.25" customHeight="1" thickBot="1" x14ac:dyDescent="0.35">
      <c r="B19" s="759" t="s">
        <v>93</v>
      </c>
      <c r="C19" s="760"/>
      <c r="D19" s="760"/>
      <c r="E19" s="75">
        <v>60</v>
      </c>
      <c r="G19" s="742" t="str">
        <f>IF(ISBLANK(G18),"",IF(G18="Yes","Length of CRH (Months)","Please enter loan values"))</f>
        <v>Please enter loan values</v>
      </c>
      <c r="H19" s="754"/>
      <c r="I19" s="4"/>
      <c r="K19" s="231" t="s">
        <v>91</v>
      </c>
    </row>
    <row r="20" spans="2:11" ht="14.25" customHeight="1" thickBot="1" x14ac:dyDescent="0.3">
      <c r="B20" s="759" t="str">
        <f>IF(G18="Yes","Start date of loan after CRH","Start date of loan")</f>
        <v>Start date of loan</v>
      </c>
      <c r="C20" s="760"/>
      <c r="D20" s="760"/>
      <c r="E20" s="76">
        <v>44145</v>
      </c>
      <c r="G20" s="752">
        <v>6</v>
      </c>
      <c r="H20" s="753"/>
      <c r="I20" s="230"/>
      <c r="J20" s="230"/>
      <c r="K20" s="231"/>
    </row>
    <row r="21" spans="2:11" ht="14.4" customHeight="1" thickBot="1" x14ac:dyDescent="0.3">
      <c r="B21" s="759" t="s">
        <v>94</v>
      </c>
      <c r="C21" s="760"/>
      <c r="D21" s="760"/>
      <c r="E21" s="77">
        <f>IFERROR(IF(Values_Entered,Monthly_Payment,""), "")</f>
        <v>135.32961070599541</v>
      </c>
      <c r="G21" s="742" t="str">
        <f>IF(ISBLANK(G20),"","Start date of loan")</f>
        <v>Start date of loan</v>
      </c>
      <c r="H21" s="743"/>
      <c r="I21" s="230"/>
      <c r="J21" s="230"/>
    </row>
    <row r="22" spans="2:11" ht="14.25" customHeight="1" thickBot="1" x14ac:dyDescent="0.3">
      <c r="B22" s="759" t="s">
        <v>95</v>
      </c>
      <c r="C22" s="760"/>
      <c r="D22" s="760"/>
      <c r="E22" s="78">
        <f>IFERROR(IF(Values_Entered,Loan_Years,""), "")</f>
        <v>60</v>
      </c>
      <c r="G22" s="748">
        <v>44277</v>
      </c>
      <c r="H22" s="749"/>
      <c r="I22" s="230"/>
      <c r="J22" s="230"/>
    </row>
    <row r="23" spans="2:11" ht="14.25" customHeight="1" thickBot="1" x14ac:dyDescent="0.3">
      <c r="B23" s="759" t="s">
        <v>96</v>
      </c>
      <c r="C23" s="760"/>
      <c r="D23" s="760"/>
      <c r="E23" s="79">
        <f>IFERROR(IF(Values_Entered,Total_Cost-Loan_Amount,""), "")</f>
        <v>1119.7766423597241</v>
      </c>
      <c r="G23" s="742" t="s">
        <v>97</v>
      </c>
      <c r="H23" s="743"/>
      <c r="I23" s="230"/>
      <c r="J23" s="230"/>
    </row>
    <row r="24" spans="2:11" ht="14.25" customHeight="1" thickBot="1" x14ac:dyDescent="0.3">
      <c r="B24" s="761" t="s">
        <v>98</v>
      </c>
      <c r="C24" s="762"/>
      <c r="D24" s="762"/>
      <c r="E24" s="80">
        <f>IFERROR(IF(Values_Entered,Monthly_Payment*Number_of_Payments,""), "")</f>
        <v>8119.7766423597241</v>
      </c>
      <c r="G24" s="744">
        <f>IF(ISBLANK(G20),"",G27)</f>
        <v>35</v>
      </c>
      <c r="H24" s="745"/>
      <c r="I24" s="230"/>
      <c r="J24" s="230"/>
    </row>
    <row r="25" spans="2:11" ht="14.25" customHeight="1" thickBot="1" x14ac:dyDescent="0.3">
      <c r="B25" s="755"/>
      <c r="C25" s="755"/>
      <c r="D25" s="755"/>
    </row>
    <row r="26" spans="2:11" ht="27.6" x14ac:dyDescent="0.25">
      <c r="B26" s="81" t="s">
        <v>99</v>
      </c>
      <c r="C26" s="82" t="s">
        <v>100</v>
      </c>
      <c r="D26" s="82" t="s">
        <v>101</v>
      </c>
      <c r="E26" s="82" t="s">
        <v>102</v>
      </c>
      <c r="F26" s="82" t="s">
        <v>103</v>
      </c>
      <c r="G26" s="82" t="s">
        <v>104</v>
      </c>
      <c r="H26" s="83" t="s">
        <v>105</v>
      </c>
    </row>
    <row r="27" spans="2:11" x14ac:dyDescent="0.25">
      <c r="B27" s="84">
        <f>IFERROR(IF(Loan_Not_Paid*Values_Entered,Payment_Number,""), "")</f>
        <v>1</v>
      </c>
      <c r="C27" s="71">
        <f>IFERROR(IF(Loan_Not_Paid*Values_Entered,Payment_Date,""), "")</f>
        <v>44175</v>
      </c>
      <c r="D27" s="72">
        <f>IFERROR(IF(Loan_Not_Paid*Values_Entered,Beginning_Balance,""), "")</f>
        <v>7000</v>
      </c>
      <c r="E27" s="72">
        <f>IFERROR(IF(Loan_Not_Paid*Values_Entered,Monthly_Payment,""), "")</f>
        <v>135.32961070599541</v>
      </c>
      <c r="F27" s="72">
        <f>IFERROR(IF(Loan_Not_Paid*Values_Entered,Principal,""), "")</f>
        <v>100.32961070599541</v>
      </c>
      <c r="G27" s="72">
        <f>IFERROR(IF(Loan_Not_Paid*Values_Entered,Interest,""), "")</f>
        <v>35</v>
      </c>
      <c r="H27" s="85">
        <f>IFERROR(IF(Loan_Not_Paid*Values_Entered,Ending_Balance,""), "")</f>
        <v>6899.6703892940068</v>
      </c>
    </row>
    <row r="28" spans="2:11" x14ac:dyDescent="0.25">
      <c r="B28" s="84">
        <f>IFERROR(IF(Loan_Not_Paid*Values_Entered,Payment_Number,""), "")</f>
        <v>2</v>
      </c>
      <c r="C28" s="71">
        <f>IFERROR(IF(Loan_Not_Paid*Values_Entered,Payment_Date,""), "")</f>
        <v>44206</v>
      </c>
      <c r="D28" s="72">
        <f>IFERROR(IF(Loan_Not_Paid*Values_Entered,Beginning_Balance,""), "")</f>
        <v>6899.6703892940068</v>
      </c>
      <c r="E28" s="72">
        <f>IFERROR(IF(Loan_Not_Paid*Values_Entered,Monthly_Payment,""), "")</f>
        <v>135.32961070599541</v>
      </c>
      <c r="F28" s="72">
        <f>IFERROR(IF(Loan_Not_Paid*Values_Entered,Principal,""), "")</f>
        <v>100.83125875952537</v>
      </c>
      <c r="G28" s="72">
        <f>IFERROR(IF(Loan_Not_Paid*Values_Entered,Interest,""), "")</f>
        <v>34.498351946470024</v>
      </c>
      <c r="H28" s="85">
        <f>IFERROR(IF(Loan_Not_Paid*Values_Entered,Ending_Balance,""), "")</f>
        <v>6798.8391305344849</v>
      </c>
    </row>
    <row r="29" spans="2:11" x14ac:dyDescent="0.25">
      <c r="B29" s="84">
        <f>IFERROR(IF(Loan_Not_Paid*Values_Entered,Payment_Number,""), "")</f>
        <v>3</v>
      </c>
      <c r="C29" s="71">
        <f>IFERROR(IF(Loan_Not_Paid*Values_Entered,Payment_Date,""), "")</f>
        <v>44237</v>
      </c>
      <c r="D29" s="72">
        <f>IFERROR(IF(Loan_Not_Paid*Values_Entered,Beginning_Balance,""), "")</f>
        <v>6798.8391305344849</v>
      </c>
      <c r="E29" s="72">
        <f>IFERROR(IF(Loan_Not_Paid*Values_Entered,Monthly_Payment,""), "")</f>
        <v>135.32961070599541</v>
      </c>
      <c r="F29" s="72">
        <f>IFERROR(IF(Loan_Not_Paid*Values_Entered,Principal,""), "")</f>
        <v>101.335415053323</v>
      </c>
      <c r="G29" s="72">
        <f>IFERROR(IF(Loan_Not_Paid*Values_Entered,Interest,""), "")</f>
        <v>33.994195652672396</v>
      </c>
      <c r="H29" s="85">
        <f>IFERROR(IF(Loan_Not_Paid*Values_Entered,Ending_Balance,""), "")</f>
        <v>6697.5037154811635</v>
      </c>
    </row>
    <row r="30" spans="2:11" x14ac:dyDescent="0.25">
      <c r="B30" s="84">
        <f>IFERROR(IF(Loan_Not_Paid*Values_Entered,Payment_Number,""), "")</f>
        <v>4</v>
      </c>
      <c r="C30" s="71">
        <f>IFERROR(IF(Loan_Not_Paid*Values_Entered,Payment_Date,""), "")</f>
        <v>44265</v>
      </c>
      <c r="D30" s="72">
        <f>IFERROR(IF(Loan_Not_Paid*Values_Entered,Beginning_Balance,""), "")</f>
        <v>6697.5037154811635</v>
      </c>
      <c r="E30" s="72">
        <f>IFERROR(IF(Loan_Not_Paid*Values_Entered,Monthly_Payment,""), "")</f>
        <v>135.32961070599541</v>
      </c>
      <c r="F30" s="72">
        <f>IFERROR(IF(Loan_Not_Paid*Values_Entered,Principal,""), "")</f>
        <v>101.84209212858961</v>
      </c>
      <c r="G30" s="72">
        <f>IFERROR(IF(Loan_Not_Paid*Values_Entered,Interest,""), "")</f>
        <v>33.48751857740578</v>
      </c>
      <c r="H30" s="85">
        <f>IFERROR(IF(Loan_Not_Paid*Values_Entered,Ending_Balance,""), "")</f>
        <v>6595.6616233525792</v>
      </c>
    </row>
    <row r="31" spans="2:11" x14ac:dyDescent="0.25">
      <c r="B31" s="84">
        <f>IFERROR(IF(Loan_Not_Paid*Values_Entered,Payment_Number,""), "")</f>
        <v>5</v>
      </c>
      <c r="C31" s="71">
        <f>IFERROR(IF(Loan_Not_Paid*Values_Entered,Payment_Date,""), "")</f>
        <v>44296</v>
      </c>
      <c r="D31" s="72">
        <f>IFERROR(IF(Loan_Not_Paid*Values_Entered,Beginning_Balance,""), "")</f>
        <v>6595.6616233525792</v>
      </c>
      <c r="E31" s="72">
        <f>IFERROR(IF(Loan_Not_Paid*Values_Entered,Monthly_Payment,""), "")</f>
        <v>135.32961070599541</v>
      </c>
      <c r="F31" s="72">
        <f>IFERROR(IF(Loan_Not_Paid*Values_Entered,Principal,""), "")</f>
        <v>102.35130258923256</v>
      </c>
      <c r="G31" s="72">
        <f>IFERROR(IF(Loan_Not_Paid*Values_Entered,Interest,""), "")</f>
        <v>32.978308116762832</v>
      </c>
      <c r="H31" s="85">
        <f>IFERROR(IF(Loan_Not_Paid*Values_Entered,Ending_Balance,""), "")</f>
        <v>6493.3103207633512</v>
      </c>
    </row>
    <row r="32" spans="2:11" x14ac:dyDescent="0.25">
      <c r="B32" s="84">
        <f>IFERROR(IF(Loan_Not_Paid*Values_Entered,Payment_Number,""), "")</f>
        <v>6</v>
      </c>
      <c r="C32" s="71">
        <f>IFERROR(IF(Loan_Not_Paid*Values_Entered,Payment_Date,""), "")</f>
        <v>44326</v>
      </c>
      <c r="D32" s="72">
        <f>IFERROR(IF(Loan_Not_Paid*Values_Entered,Beginning_Balance,""), "")</f>
        <v>6493.3103207633512</v>
      </c>
      <c r="E32" s="72">
        <f>IFERROR(IF(Loan_Not_Paid*Values_Entered,Monthly_Payment,""), "")</f>
        <v>135.32961070599541</v>
      </c>
      <c r="F32" s="72">
        <f>IFERROR(IF(Loan_Not_Paid*Values_Entered,Principal,""), "")</f>
        <v>102.86305910217874</v>
      </c>
      <c r="G32" s="72">
        <f>IFERROR(IF(Loan_Not_Paid*Values_Entered,Interest,""), "")</f>
        <v>32.466551603816676</v>
      </c>
      <c r="H32" s="85">
        <f>IFERROR(IF(Loan_Not_Paid*Values_Entered,Ending_Balance,""), "")</f>
        <v>6390.4472616611756</v>
      </c>
    </row>
    <row r="33" spans="2:8" x14ac:dyDescent="0.25">
      <c r="B33" s="84">
        <f>IFERROR(IF(Loan_Not_Paid*Values_Entered,Payment_Number,""), "")</f>
        <v>7</v>
      </c>
      <c r="C33" s="71">
        <f>IFERROR(IF(Loan_Not_Paid*Values_Entered,Payment_Date,""), "")</f>
        <v>44357</v>
      </c>
      <c r="D33" s="72">
        <f>IFERROR(IF(Loan_Not_Paid*Values_Entered,Beginning_Balance,""), "")</f>
        <v>6390.4472616611756</v>
      </c>
      <c r="E33" s="72">
        <f>IFERROR(IF(Loan_Not_Paid*Values_Entered,Monthly_Payment,""), "")</f>
        <v>135.32961070599541</v>
      </c>
      <c r="F33" s="72">
        <f>IFERROR(IF(Loan_Not_Paid*Values_Entered,Principal,""), "")</f>
        <v>103.37737439768962</v>
      </c>
      <c r="G33" s="72">
        <f>IFERROR(IF(Loan_Not_Paid*Values_Entered,Interest,""), "")</f>
        <v>31.952236308305775</v>
      </c>
      <c r="H33" s="85">
        <f>IFERROR(IF(Loan_Not_Paid*Values_Entered,Ending_Balance,""), "")</f>
        <v>6287.0698872634885</v>
      </c>
    </row>
    <row r="34" spans="2:8" x14ac:dyDescent="0.25">
      <c r="B34" s="84">
        <f>IFERROR(IF(Loan_Not_Paid*Values_Entered,Payment_Number,""), "")</f>
        <v>8</v>
      </c>
      <c r="C34" s="71">
        <f>IFERROR(IF(Loan_Not_Paid*Values_Entered,Payment_Date,""), "")</f>
        <v>44387</v>
      </c>
      <c r="D34" s="72">
        <f>IFERROR(IF(Loan_Not_Paid*Values_Entered,Beginning_Balance,""), "")</f>
        <v>6287.0698872634885</v>
      </c>
      <c r="E34" s="72">
        <f>IFERROR(IF(Loan_Not_Paid*Values_Entered,Monthly_Payment,""), "")</f>
        <v>135.32961070599541</v>
      </c>
      <c r="F34" s="72">
        <f>IFERROR(IF(Loan_Not_Paid*Values_Entered,Principal,""), "")</f>
        <v>103.89426126967807</v>
      </c>
      <c r="G34" s="72">
        <f>IFERROR(IF(Loan_Not_Paid*Values_Entered,Interest,""), "")</f>
        <v>31.435349436317324</v>
      </c>
      <c r="H34" s="85">
        <f>IFERROR(IF(Loan_Not_Paid*Values_Entered,Ending_Balance,""), "")</f>
        <v>6183.175625993812</v>
      </c>
    </row>
    <row r="35" spans="2:8" x14ac:dyDescent="0.25">
      <c r="B35" s="84">
        <f>IFERROR(IF(Loan_Not_Paid*Values_Entered,Payment_Number,""), "")</f>
        <v>9</v>
      </c>
      <c r="C35" s="71">
        <f>IFERROR(IF(Loan_Not_Paid*Values_Entered,Payment_Date,""), "")</f>
        <v>44418</v>
      </c>
      <c r="D35" s="72">
        <f>IFERROR(IF(Loan_Not_Paid*Values_Entered,Beginning_Balance,""), "")</f>
        <v>6183.175625993812</v>
      </c>
      <c r="E35" s="72">
        <f>IFERROR(IF(Loan_Not_Paid*Values_Entered,Monthly_Payment,""), "")</f>
        <v>135.32961070599541</v>
      </c>
      <c r="F35" s="72">
        <f>IFERROR(IF(Loan_Not_Paid*Values_Entered,Principal,""), "")</f>
        <v>104.41373257602645</v>
      </c>
      <c r="G35" s="72">
        <f>IFERROR(IF(Loan_Not_Paid*Values_Entered,Interest,""), "")</f>
        <v>30.915878129968938</v>
      </c>
      <c r="H35" s="85">
        <f>IFERROR(IF(Loan_Not_Paid*Values_Entered,Ending_Balance,""), "")</f>
        <v>6078.7618934177872</v>
      </c>
    </row>
    <row r="36" spans="2:8" x14ac:dyDescent="0.25">
      <c r="B36" s="84">
        <f>IFERROR(IF(Loan_Not_Paid*Values_Entered,Payment_Number,""), "")</f>
        <v>10</v>
      </c>
      <c r="C36" s="71">
        <f>IFERROR(IF(Loan_Not_Paid*Values_Entered,Payment_Date,""), "")</f>
        <v>44449</v>
      </c>
      <c r="D36" s="72">
        <f>IFERROR(IF(Loan_Not_Paid*Values_Entered,Beginning_Balance,""), "")</f>
        <v>6078.7618934177872</v>
      </c>
      <c r="E36" s="72">
        <f>IFERROR(IF(Loan_Not_Paid*Values_Entered,Monthly_Payment,""), "")</f>
        <v>135.32961070599541</v>
      </c>
      <c r="F36" s="72">
        <f>IFERROR(IF(Loan_Not_Paid*Values_Entered,Principal,""), "")</f>
        <v>104.93580123890661</v>
      </c>
      <c r="G36" s="72">
        <f>IFERROR(IF(Loan_Not_Paid*Values_Entered,Interest,""), "")</f>
        <v>30.393809467088801</v>
      </c>
      <c r="H36" s="85">
        <f>IFERROR(IF(Loan_Not_Paid*Values_Entered,Ending_Balance,""), "")</f>
        <v>5973.8260921788842</v>
      </c>
    </row>
    <row r="37" spans="2:8" x14ac:dyDescent="0.25">
      <c r="B37" s="84">
        <f>IFERROR(IF(Loan_Not_Paid*Values_Entered,Payment_Number,""), "")</f>
        <v>11</v>
      </c>
      <c r="C37" s="71">
        <f>IFERROR(IF(Loan_Not_Paid*Values_Entered,Payment_Date,""), "")</f>
        <v>44479</v>
      </c>
      <c r="D37" s="72">
        <f>IFERROR(IF(Loan_Not_Paid*Values_Entered,Beginning_Balance,""), "")</f>
        <v>5973.8260921788842</v>
      </c>
      <c r="E37" s="72">
        <f>IFERROR(IF(Loan_Not_Paid*Values_Entered,Monthly_Payment,""), "")</f>
        <v>135.32961070599541</v>
      </c>
      <c r="F37" s="72">
        <f>IFERROR(IF(Loan_Not_Paid*Values_Entered,Principal,""), "")</f>
        <v>105.46048024510112</v>
      </c>
      <c r="G37" s="72">
        <f>IFERROR(IF(Loan_Not_Paid*Values_Entered,Interest,""), "")</f>
        <v>29.869130460894272</v>
      </c>
      <c r="H37" s="85">
        <f>IFERROR(IF(Loan_Not_Paid*Values_Entered,Ending_Balance,""), "")</f>
        <v>5868.3656119337847</v>
      </c>
    </row>
    <row r="38" spans="2:8" x14ac:dyDescent="0.25">
      <c r="B38" s="84">
        <f>IFERROR(IF(Loan_Not_Paid*Values_Entered,Payment_Number,""), "")</f>
        <v>12</v>
      </c>
      <c r="C38" s="71">
        <f>IFERROR(IF(Loan_Not_Paid*Values_Entered,Payment_Date,""), "")</f>
        <v>44510</v>
      </c>
      <c r="D38" s="72">
        <f>IFERROR(IF(Loan_Not_Paid*Values_Entered,Beginning_Balance,""), "")</f>
        <v>5868.3656119337847</v>
      </c>
      <c r="E38" s="72">
        <f>IFERROR(IF(Loan_Not_Paid*Values_Entered,Monthly_Payment,""), "")</f>
        <v>135.32961070599541</v>
      </c>
      <c r="F38" s="72">
        <f>IFERROR(IF(Loan_Not_Paid*Values_Entered,Principal,""), "")</f>
        <v>105.98778264632664</v>
      </c>
      <c r="G38" s="72">
        <f>IFERROR(IF(Loan_Not_Paid*Values_Entered,Interest,""), "")</f>
        <v>29.341828059668764</v>
      </c>
      <c r="H38" s="85">
        <f>IFERROR(IF(Loan_Not_Paid*Values_Entered,Ending_Balance,""), "")</f>
        <v>5762.3778292874667</v>
      </c>
    </row>
    <row r="39" spans="2:8" x14ac:dyDescent="0.25">
      <c r="B39" s="84">
        <f>IFERROR(IF(Loan_Not_Paid*Values_Entered,Payment_Number,""), "")</f>
        <v>13</v>
      </c>
      <c r="C39" s="71">
        <f>IFERROR(IF(Loan_Not_Paid*Values_Entered,Payment_Date,""), "")</f>
        <v>44540</v>
      </c>
      <c r="D39" s="72">
        <f>IFERROR(IF(Loan_Not_Paid*Values_Entered,Beginning_Balance,""), "")</f>
        <v>5762.3778292874667</v>
      </c>
      <c r="E39" s="72">
        <f>IFERROR(IF(Loan_Not_Paid*Values_Entered,Monthly_Payment,""), "")</f>
        <v>135.32961070599541</v>
      </c>
      <c r="F39" s="72">
        <f>IFERROR(IF(Loan_Not_Paid*Values_Entered,Principal,""), "")</f>
        <v>106.51772155955827</v>
      </c>
      <c r="G39" s="72">
        <f>IFERROR(IF(Loan_Not_Paid*Values_Entered,Interest,""), "")</f>
        <v>28.811889146437135</v>
      </c>
      <c r="H39" s="85">
        <f>IFERROR(IF(Loan_Not_Paid*Values_Entered,Ending_Balance,""), "")</f>
        <v>5655.86010772791</v>
      </c>
    </row>
    <row r="40" spans="2:8" x14ac:dyDescent="0.25">
      <c r="B40" s="84">
        <f>IFERROR(IF(Loan_Not_Paid*Values_Entered,Payment_Number,""), "")</f>
        <v>14</v>
      </c>
      <c r="C40" s="71">
        <f>IFERROR(IF(Loan_Not_Paid*Values_Entered,Payment_Date,""), "")</f>
        <v>44571</v>
      </c>
      <c r="D40" s="72">
        <f>IFERROR(IF(Loan_Not_Paid*Values_Entered,Beginning_Balance,""), "")</f>
        <v>5655.86010772791</v>
      </c>
      <c r="E40" s="72">
        <f>IFERROR(IF(Loan_Not_Paid*Values_Entered,Monthly_Payment,""), "")</f>
        <v>135.32961070599541</v>
      </c>
      <c r="F40" s="72">
        <f>IFERROR(IF(Loan_Not_Paid*Values_Entered,Principal,""), "")</f>
        <v>107.05031016735606</v>
      </c>
      <c r="G40" s="72">
        <f>IFERROR(IF(Loan_Not_Paid*Values_Entered,Interest,""), "")</f>
        <v>28.27930053863934</v>
      </c>
      <c r="H40" s="85">
        <f>IFERROR(IF(Loan_Not_Paid*Values_Entered,Ending_Balance,""), "")</f>
        <v>5548.8097975605579</v>
      </c>
    </row>
    <row r="41" spans="2:8" x14ac:dyDescent="0.25">
      <c r="B41" s="84">
        <f>IFERROR(IF(Loan_Not_Paid*Values_Entered,Payment_Number,""), "")</f>
        <v>15</v>
      </c>
      <c r="C41" s="71">
        <f>IFERROR(IF(Loan_Not_Paid*Values_Entered,Payment_Date,""), "")</f>
        <v>44602</v>
      </c>
      <c r="D41" s="72">
        <f>IFERROR(IF(Loan_Not_Paid*Values_Entered,Beginning_Balance,""), "")</f>
        <v>5548.8097975605579</v>
      </c>
      <c r="E41" s="72">
        <f>IFERROR(IF(Loan_Not_Paid*Values_Entered,Monthly_Payment,""), "")</f>
        <v>135.32961070599541</v>
      </c>
      <c r="F41" s="72">
        <f>IFERROR(IF(Loan_Not_Paid*Values_Entered,Principal,""), "")</f>
        <v>107.58556171819284</v>
      </c>
      <c r="G41" s="72">
        <f>IFERROR(IF(Loan_Not_Paid*Values_Entered,Interest,""), "")</f>
        <v>27.744048987802557</v>
      </c>
      <c r="H41" s="85">
        <f>IFERROR(IF(Loan_Not_Paid*Values_Entered,Ending_Balance,""), "")</f>
        <v>5441.22423584237</v>
      </c>
    </row>
    <row r="42" spans="2:8" x14ac:dyDescent="0.25">
      <c r="B42" s="84">
        <f>IFERROR(IF(Loan_Not_Paid*Values_Entered,Payment_Number,""), "")</f>
        <v>16</v>
      </c>
      <c r="C42" s="71">
        <f>IFERROR(IF(Loan_Not_Paid*Values_Entered,Payment_Date,""), "")</f>
        <v>44630</v>
      </c>
      <c r="D42" s="72">
        <f>IFERROR(IF(Loan_Not_Paid*Values_Entered,Beginning_Balance,""), "")</f>
        <v>5441.22423584237</v>
      </c>
      <c r="E42" s="72">
        <f>IFERROR(IF(Loan_Not_Paid*Values_Entered,Monthly_Payment,""), "")</f>
        <v>135.32961070599541</v>
      </c>
      <c r="F42" s="72">
        <f>IFERROR(IF(Loan_Not_Paid*Values_Entered,Principal,""), "")</f>
        <v>108.12348952678381</v>
      </c>
      <c r="G42" s="72">
        <f>IFERROR(IF(Loan_Not_Paid*Values_Entered,Interest,""), "")</f>
        <v>27.2061211792116</v>
      </c>
      <c r="H42" s="85">
        <f>IFERROR(IF(Loan_Not_Paid*Values_Entered,Ending_Balance,""), "")</f>
        <v>5333.1007463155893</v>
      </c>
    </row>
    <row r="43" spans="2:8" x14ac:dyDescent="0.25">
      <c r="B43" s="84">
        <f>IFERROR(IF(Loan_Not_Paid*Values_Entered,Payment_Number,""), "")</f>
        <v>17</v>
      </c>
      <c r="C43" s="71">
        <f>IFERROR(IF(Loan_Not_Paid*Values_Entered,Payment_Date,""), "")</f>
        <v>44661</v>
      </c>
      <c r="D43" s="72">
        <f>IFERROR(IF(Loan_Not_Paid*Values_Entered,Beginning_Balance,""), "")</f>
        <v>5333.1007463155893</v>
      </c>
      <c r="E43" s="72">
        <f>IFERROR(IF(Loan_Not_Paid*Values_Entered,Monthly_Payment,""), "")</f>
        <v>135.32961070599541</v>
      </c>
      <c r="F43" s="72">
        <f>IFERROR(IF(Loan_Not_Paid*Values_Entered,Principal,""), "")</f>
        <v>108.66410697441772</v>
      </c>
      <c r="G43" s="72">
        <f>IFERROR(IF(Loan_Not_Paid*Values_Entered,Interest,""), "")</f>
        <v>26.66550373157768</v>
      </c>
      <c r="H43" s="85">
        <f>IFERROR(IF(Loan_Not_Paid*Values_Entered,Ending_Balance,""), "")</f>
        <v>5224.4366393411728</v>
      </c>
    </row>
    <row r="44" spans="2:8" x14ac:dyDescent="0.25">
      <c r="B44" s="84">
        <f>IFERROR(IF(Loan_Not_Paid*Values_Entered,Payment_Number,""), "")</f>
        <v>18</v>
      </c>
      <c r="C44" s="71">
        <f>IFERROR(IF(Loan_Not_Paid*Values_Entered,Payment_Date,""), "")</f>
        <v>44691</v>
      </c>
      <c r="D44" s="72">
        <f>IFERROR(IF(Loan_Not_Paid*Values_Entered,Beginning_Balance,""), "")</f>
        <v>5224.4366393411728</v>
      </c>
      <c r="E44" s="72">
        <f>IFERROR(IF(Loan_Not_Paid*Values_Entered,Monthly_Payment,""), "")</f>
        <v>135.32961070599541</v>
      </c>
      <c r="F44" s="72">
        <f>IFERROR(IF(Loan_Not_Paid*Values_Entered,Principal,""), "")</f>
        <v>109.20742750928981</v>
      </c>
      <c r="G44" s="72">
        <f>IFERROR(IF(Loan_Not_Paid*Values_Entered,Interest,""), "")</f>
        <v>26.122183196705592</v>
      </c>
      <c r="H44" s="85">
        <f>IFERROR(IF(Loan_Not_Paid*Values_Entered,Ending_Balance,""), "")</f>
        <v>5115.2292118318892</v>
      </c>
    </row>
    <row r="45" spans="2:8" x14ac:dyDescent="0.25">
      <c r="B45" s="84">
        <f>IFERROR(IF(Loan_Not_Paid*Values_Entered,Payment_Number,""), "")</f>
        <v>19</v>
      </c>
      <c r="C45" s="71">
        <f>IFERROR(IF(Loan_Not_Paid*Values_Entered,Payment_Date,""), "")</f>
        <v>44722</v>
      </c>
      <c r="D45" s="72">
        <f>IFERROR(IF(Loan_Not_Paid*Values_Entered,Beginning_Balance,""), "")</f>
        <v>5115.2292118318892</v>
      </c>
      <c r="E45" s="72">
        <f>IFERROR(IF(Loan_Not_Paid*Values_Entered,Monthly_Payment,""), "")</f>
        <v>135.32961070599541</v>
      </c>
      <c r="F45" s="72">
        <f>IFERROR(IF(Loan_Not_Paid*Values_Entered,Principal,""), "")</f>
        <v>109.75346464683628</v>
      </c>
      <c r="G45" s="72">
        <f>IFERROR(IF(Loan_Not_Paid*Values_Entered,Interest,""), "")</f>
        <v>25.576146059159143</v>
      </c>
      <c r="H45" s="85">
        <f>IFERROR(IF(Loan_Not_Paid*Values_Entered,Ending_Balance,""), "")</f>
        <v>5005.4757471850562</v>
      </c>
    </row>
    <row r="46" spans="2:8" x14ac:dyDescent="0.25">
      <c r="B46" s="84">
        <f>IFERROR(IF(Loan_Not_Paid*Values_Entered,Payment_Number,""), "")</f>
        <v>20</v>
      </c>
      <c r="C46" s="71">
        <f>IFERROR(IF(Loan_Not_Paid*Values_Entered,Payment_Date,""), "")</f>
        <v>44752</v>
      </c>
      <c r="D46" s="72">
        <f>IFERROR(IF(Loan_Not_Paid*Values_Entered,Beginning_Balance,""), "")</f>
        <v>5005.4757471850562</v>
      </c>
      <c r="E46" s="72">
        <f>IFERROR(IF(Loan_Not_Paid*Values_Entered,Monthly_Payment,""), "")</f>
        <v>135.32961070599541</v>
      </c>
      <c r="F46" s="72">
        <f>IFERROR(IF(Loan_Not_Paid*Values_Entered,Principal,""), "")</f>
        <v>110.30223197007045</v>
      </c>
      <c r="G46" s="72">
        <f>IFERROR(IF(Loan_Not_Paid*Values_Entered,Interest,""), "")</f>
        <v>25.027378735924959</v>
      </c>
      <c r="H46" s="85">
        <f>IFERROR(IF(Loan_Not_Paid*Values_Entered,Ending_Balance,""), "")</f>
        <v>4895.1735152149886</v>
      </c>
    </row>
    <row r="47" spans="2:8" x14ac:dyDescent="0.25">
      <c r="B47" s="84">
        <f>IFERROR(IF(Loan_Not_Paid*Values_Entered,Payment_Number,""), "")</f>
        <v>21</v>
      </c>
      <c r="C47" s="71">
        <f>IFERROR(IF(Loan_Not_Paid*Values_Entered,Payment_Date,""), "")</f>
        <v>44783</v>
      </c>
      <c r="D47" s="72">
        <f>IFERROR(IF(Loan_Not_Paid*Values_Entered,Beginning_Balance,""), "")</f>
        <v>4895.1735152149886</v>
      </c>
      <c r="E47" s="72">
        <f>IFERROR(IF(Loan_Not_Paid*Values_Entered,Monthly_Payment,""), "")</f>
        <v>135.32961070599541</v>
      </c>
      <c r="F47" s="72">
        <f>IFERROR(IF(Loan_Not_Paid*Values_Entered,Principal,""), "")</f>
        <v>110.85374312992079</v>
      </c>
      <c r="G47" s="72">
        <f>IFERROR(IF(Loan_Not_Paid*Values_Entered,Interest,""), "")</f>
        <v>24.475867576074602</v>
      </c>
      <c r="H47" s="85">
        <f>IFERROR(IF(Loan_Not_Paid*Values_Entered,Ending_Balance,""), "")</f>
        <v>4784.3197720850731</v>
      </c>
    </row>
    <row r="48" spans="2:8" x14ac:dyDescent="0.25">
      <c r="B48" s="84">
        <f>IFERROR(IF(Loan_Not_Paid*Values_Entered,Payment_Number,""), "")</f>
        <v>22</v>
      </c>
      <c r="C48" s="71">
        <f>IFERROR(IF(Loan_Not_Paid*Values_Entered,Payment_Date,""), "")</f>
        <v>44814</v>
      </c>
      <c r="D48" s="72">
        <f>IFERROR(IF(Loan_Not_Paid*Values_Entered,Beginning_Balance,""), "")</f>
        <v>4784.3197720850731</v>
      </c>
      <c r="E48" s="72">
        <f>IFERROR(IF(Loan_Not_Paid*Values_Entered,Monthly_Payment,""), "")</f>
        <v>135.32961070599541</v>
      </c>
      <c r="F48" s="72">
        <f>IFERROR(IF(Loan_Not_Paid*Values_Entered,Principal,""), "")</f>
        <v>111.4080118455704</v>
      </c>
      <c r="G48" s="72">
        <f>IFERROR(IF(Loan_Not_Paid*Values_Entered,Interest,""), "")</f>
        <v>23.921598860425004</v>
      </c>
      <c r="H48" s="85">
        <f>IFERROR(IF(Loan_Not_Paid*Values_Entered,Ending_Balance,""), "")</f>
        <v>4672.9117602395072</v>
      </c>
    </row>
    <row r="49" spans="2:8" x14ac:dyDescent="0.25">
      <c r="B49" s="84">
        <f>IFERROR(IF(Loan_Not_Paid*Values_Entered,Payment_Number,""), "")</f>
        <v>23</v>
      </c>
      <c r="C49" s="71">
        <f>IFERROR(IF(Loan_Not_Paid*Values_Entered,Payment_Date,""), "")</f>
        <v>44844</v>
      </c>
      <c r="D49" s="72">
        <f>IFERROR(IF(Loan_Not_Paid*Values_Entered,Beginning_Balance,""), "")</f>
        <v>4672.9117602395072</v>
      </c>
      <c r="E49" s="72">
        <f>IFERROR(IF(Loan_Not_Paid*Values_Entered,Monthly_Payment,""), "")</f>
        <v>135.32961070599541</v>
      </c>
      <c r="F49" s="72">
        <f>IFERROR(IF(Loan_Not_Paid*Values_Entered,Principal,""), "")</f>
        <v>111.96505190479826</v>
      </c>
      <c r="G49" s="72">
        <f>IFERROR(IF(Loan_Not_Paid*Values_Entered,Interest,""), "")</f>
        <v>23.364558801197148</v>
      </c>
      <c r="H49" s="85">
        <f>IFERROR(IF(Loan_Not_Paid*Values_Entered,Ending_Balance,""), "")</f>
        <v>4560.9467083347135</v>
      </c>
    </row>
    <row r="50" spans="2:8" x14ac:dyDescent="0.25">
      <c r="B50" s="84">
        <f>IFERROR(IF(Loan_Not_Paid*Values_Entered,Payment_Number,""), "")</f>
        <v>24</v>
      </c>
      <c r="C50" s="71">
        <f>IFERROR(IF(Loan_Not_Paid*Values_Entered,Payment_Date,""), "")</f>
        <v>44875</v>
      </c>
      <c r="D50" s="72">
        <f>IFERROR(IF(Loan_Not_Paid*Values_Entered,Beginning_Balance,""), "")</f>
        <v>4560.9467083347135</v>
      </c>
      <c r="E50" s="72">
        <f>IFERROR(IF(Loan_Not_Paid*Values_Entered,Monthly_Payment,""), "")</f>
        <v>135.32961070599541</v>
      </c>
      <c r="F50" s="72">
        <f>IFERROR(IF(Loan_Not_Paid*Values_Entered,Principal,""), "")</f>
        <v>112.52487716432225</v>
      </c>
      <c r="G50" s="72">
        <f>IFERROR(IF(Loan_Not_Paid*Values_Entered,Interest,""), "")</f>
        <v>22.804733541673158</v>
      </c>
      <c r="H50" s="85">
        <f>IFERROR(IF(Loan_Not_Paid*Values_Entered,Ending_Balance,""), "")</f>
        <v>4448.4218311703899</v>
      </c>
    </row>
    <row r="51" spans="2:8" x14ac:dyDescent="0.25">
      <c r="B51" s="84">
        <f>IFERROR(IF(Loan_Not_Paid*Values_Entered,Payment_Number,""), "")</f>
        <v>25</v>
      </c>
      <c r="C51" s="71">
        <f>IFERROR(IF(Loan_Not_Paid*Values_Entered,Payment_Date,""), "")</f>
        <v>44905</v>
      </c>
      <c r="D51" s="72">
        <f>IFERROR(IF(Loan_Not_Paid*Values_Entered,Beginning_Balance,""), "")</f>
        <v>4448.4218311703899</v>
      </c>
      <c r="E51" s="72">
        <f>IFERROR(IF(Loan_Not_Paid*Values_Entered,Monthly_Payment,""), "")</f>
        <v>135.32961070599541</v>
      </c>
      <c r="F51" s="72">
        <f>IFERROR(IF(Loan_Not_Paid*Values_Entered,Principal,""), "")</f>
        <v>113.08750155014387</v>
      </c>
      <c r="G51" s="72">
        <f>IFERROR(IF(Loan_Not_Paid*Values_Entered,Interest,""), "")</f>
        <v>22.242109155851544</v>
      </c>
      <c r="H51" s="85">
        <f>IFERROR(IF(Loan_Not_Paid*Values_Entered,Ending_Balance,""), "")</f>
        <v>4335.3343296202502</v>
      </c>
    </row>
    <row r="52" spans="2:8" x14ac:dyDescent="0.25">
      <c r="B52" s="84">
        <f>IFERROR(IF(Loan_Not_Paid*Values_Entered,Payment_Number,""), "")</f>
        <v>26</v>
      </c>
      <c r="C52" s="71">
        <f>IFERROR(IF(Loan_Not_Paid*Values_Entered,Payment_Date,""), "")</f>
        <v>44936</v>
      </c>
      <c r="D52" s="72">
        <f>IFERROR(IF(Loan_Not_Paid*Values_Entered,Beginning_Balance,""), "")</f>
        <v>4335.3343296202502</v>
      </c>
      <c r="E52" s="72">
        <f>IFERROR(IF(Loan_Not_Paid*Values_Entered,Monthly_Payment,""), "")</f>
        <v>135.32961070599541</v>
      </c>
      <c r="F52" s="72">
        <f>IFERROR(IF(Loan_Not_Paid*Values_Entered,Principal,""), "")</f>
        <v>113.65293905789459</v>
      </c>
      <c r="G52" s="72">
        <f>IFERROR(IF(Loan_Not_Paid*Values_Entered,Interest,""), "")</f>
        <v>21.676671648100829</v>
      </c>
      <c r="H52" s="85">
        <f>IFERROR(IF(Loan_Not_Paid*Values_Entered,Ending_Balance,""), "")</f>
        <v>4221.6813905623585</v>
      </c>
    </row>
    <row r="53" spans="2:8" x14ac:dyDescent="0.25">
      <c r="B53" s="84">
        <f>IFERROR(IF(Loan_Not_Paid*Values_Entered,Payment_Number,""), "")</f>
        <v>27</v>
      </c>
      <c r="C53" s="71">
        <f>IFERROR(IF(Loan_Not_Paid*Values_Entered,Payment_Date,""), "")</f>
        <v>44967</v>
      </c>
      <c r="D53" s="72">
        <f>IFERROR(IF(Loan_Not_Paid*Values_Entered,Beginning_Balance,""), "")</f>
        <v>4221.6813905623585</v>
      </c>
      <c r="E53" s="72">
        <f>IFERROR(IF(Loan_Not_Paid*Values_Entered,Monthly_Payment,""), "")</f>
        <v>135.32961070599541</v>
      </c>
      <c r="F53" s="72">
        <f>IFERROR(IF(Loan_Not_Paid*Values_Entered,Principal,""), "")</f>
        <v>114.22120375318406</v>
      </c>
      <c r="G53" s="72">
        <f>IFERROR(IF(Loan_Not_Paid*Values_Entered,Interest,""), "")</f>
        <v>21.10840695281135</v>
      </c>
      <c r="H53" s="85">
        <f>IFERROR(IF(Loan_Not_Paid*Values_Entered,Ending_Balance,""), "")</f>
        <v>4107.4601868091795</v>
      </c>
    </row>
    <row r="54" spans="2:8" x14ac:dyDescent="0.25">
      <c r="B54" s="84">
        <f>IFERROR(IF(Loan_Not_Paid*Values_Entered,Payment_Number,""), "")</f>
        <v>28</v>
      </c>
      <c r="C54" s="71">
        <f>IFERROR(IF(Loan_Not_Paid*Values_Entered,Payment_Date,""), "")</f>
        <v>44995</v>
      </c>
      <c r="D54" s="72">
        <f>IFERROR(IF(Loan_Not_Paid*Values_Entered,Beginning_Balance,""), "")</f>
        <v>4107.4601868091795</v>
      </c>
      <c r="E54" s="72">
        <f>IFERROR(IF(Loan_Not_Paid*Values_Entered,Monthly_Payment,""), "")</f>
        <v>135.32961070599541</v>
      </c>
      <c r="F54" s="72">
        <f>IFERROR(IF(Loan_Not_Paid*Values_Entered,Principal,""), "")</f>
        <v>114.79230977194997</v>
      </c>
      <c r="G54" s="72">
        <f>IFERROR(IF(Loan_Not_Paid*Values_Entered,Interest,""), "")</f>
        <v>20.537300934045433</v>
      </c>
      <c r="H54" s="85">
        <f>IFERROR(IF(Loan_Not_Paid*Values_Entered,Ending_Balance,""), "")</f>
        <v>3992.6678770372346</v>
      </c>
    </row>
    <row r="55" spans="2:8" x14ac:dyDescent="0.25">
      <c r="B55" s="84">
        <f>IFERROR(IF(Loan_Not_Paid*Values_Entered,Payment_Number,""), "")</f>
        <v>29</v>
      </c>
      <c r="C55" s="71">
        <f>IFERROR(IF(Loan_Not_Paid*Values_Entered,Payment_Date,""), "")</f>
        <v>45026</v>
      </c>
      <c r="D55" s="72">
        <f>IFERROR(IF(Loan_Not_Paid*Values_Entered,Beginning_Balance,""), "")</f>
        <v>3992.6678770372346</v>
      </c>
      <c r="E55" s="72">
        <f>IFERROR(IF(Loan_Not_Paid*Values_Entered,Monthly_Payment,""), "")</f>
        <v>135.32961070599541</v>
      </c>
      <c r="F55" s="72">
        <f>IFERROR(IF(Loan_Not_Paid*Values_Entered,Principal,""), "")</f>
        <v>115.36627132080972</v>
      </c>
      <c r="G55" s="72">
        <f>IFERROR(IF(Loan_Not_Paid*Values_Entered,Interest,""), "")</f>
        <v>19.96333938518568</v>
      </c>
      <c r="H55" s="85">
        <f>IFERROR(IF(Loan_Not_Paid*Values_Entered,Ending_Balance,""), "")</f>
        <v>3877.3016057164286</v>
      </c>
    </row>
    <row r="56" spans="2:8" x14ac:dyDescent="0.25">
      <c r="B56" s="84">
        <f>IFERROR(IF(Loan_Not_Paid*Values_Entered,Payment_Number,""), "")</f>
        <v>30</v>
      </c>
      <c r="C56" s="71">
        <f>IFERROR(IF(Loan_Not_Paid*Values_Entered,Payment_Date,""), "")</f>
        <v>45056</v>
      </c>
      <c r="D56" s="72">
        <f>IFERROR(IF(Loan_Not_Paid*Values_Entered,Beginning_Balance,""), "")</f>
        <v>3877.3016057164286</v>
      </c>
      <c r="E56" s="72">
        <f>IFERROR(IF(Loan_Not_Paid*Values_Entered,Monthly_Payment,""), "")</f>
        <v>135.32961070599541</v>
      </c>
      <c r="F56" s="72">
        <f>IFERROR(IF(Loan_Not_Paid*Values_Entered,Principal,""), "")</f>
        <v>115.94310267741378</v>
      </c>
      <c r="G56" s="72">
        <f>IFERROR(IF(Loan_Not_Paid*Values_Entered,Interest,""), "")</f>
        <v>19.386508028581634</v>
      </c>
      <c r="H56" s="85">
        <f>IFERROR(IF(Loan_Not_Paid*Values_Entered,Ending_Balance,""), "")</f>
        <v>3761.3585030390186</v>
      </c>
    </row>
    <row r="57" spans="2:8" x14ac:dyDescent="0.25">
      <c r="B57" s="84">
        <f>IFERROR(IF(Loan_Not_Paid*Values_Entered,Payment_Number,""), "")</f>
        <v>31</v>
      </c>
      <c r="C57" s="71">
        <f>IFERROR(IF(Loan_Not_Paid*Values_Entered,Payment_Date,""), "")</f>
        <v>45087</v>
      </c>
      <c r="D57" s="72">
        <f>IFERROR(IF(Loan_Not_Paid*Values_Entered,Beginning_Balance,""), "")</f>
        <v>3761.3585030390186</v>
      </c>
      <c r="E57" s="72">
        <f>IFERROR(IF(Loan_Not_Paid*Values_Entered,Monthly_Payment,""), "")</f>
        <v>135.32961070599541</v>
      </c>
      <c r="F57" s="72">
        <f>IFERROR(IF(Loan_Not_Paid*Values_Entered,Principal,""), "")</f>
        <v>116.52281819080085</v>
      </c>
      <c r="G57" s="72">
        <f>IFERROR(IF(Loan_Not_Paid*Values_Entered,Interest,""), "")</f>
        <v>18.806792515194569</v>
      </c>
      <c r="H57" s="85">
        <f>IFERROR(IF(Loan_Not_Paid*Values_Entered,Ending_Balance,""), "")</f>
        <v>3644.8356848482244</v>
      </c>
    </row>
    <row r="58" spans="2:8" x14ac:dyDescent="0.25">
      <c r="B58" s="84">
        <f>IFERROR(IF(Loan_Not_Paid*Values_Entered,Payment_Number,""), "")</f>
        <v>32</v>
      </c>
      <c r="C58" s="71">
        <f>IFERROR(IF(Loan_Not_Paid*Values_Entered,Payment_Date,""), "")</f>
        <v>45117</v>
      </c>
      <c r="D58" s="72">
        <f>IFERROR(IF(Loan_Not_Paid*Values_Entered,Beginning_Balance,""), "")</f>
        <v>3644.8356848482244</v>
      </c>
      <c r="E58" s="72">
        <f>IFERROR(IF(Loan_Not_Paid*Values_Entered,Monthly_Payment,""), "")</f>
        <v>135.32961070599541</v>
      </c>
      <c r="F58" s="72">
        <f>IFERROR(IF(Loan_Not_Paid*Values_Entered,Principal,""), "")</f>
        <v>117.10543228175484</v>
      </c>
      <c r="G58" s="72">
        <f>IFERROR(IF(Loan_Not_Paid*Values_Entered,Interest,""), "")</f>
        <v>18.224178424240563</v>
      </c>
      <c r="H58" s="85">
        <f>IFERROR(IF(Loan_Not_Paid*Values_Entered,Ending_Balance,""), "")</f>
        <v>3527.7302525664736</v>
      </c>
    </row>
    <row r="59" spans="2:8" x14ac:dyDescent="0.25">
      <c r="B59" s="84">
        <f>IFERROR(IF(Loan_Not_Paid*Values_Entered,Payment_Number,""), "")</f>
        <v>33</v>
      </c>
      <c r="C59" s="71">
        <f>IFERROR(IF(Loan_Not_Paid*Values_Entered,Payment_Date,""), "")</f>
        <v>45148</v>
      </c>
      <c r="D59" s="72">
        <f>IFERROR(IF(Loan_Not_Paid*Values_Entered,Beginning_Balance,""), "")</f>
        <v>3527.7302525664736</v>
      </c>
      <c r="E59" s="72">
        <f>IFERROR(IF(Loan_Not_Paid*Values_Entered,Monthly_Payment,""), "")</f>
        <v>135.32961070599541</v>
      </c>
      <c r="F59" s="72">
        <f>IFERROR(IF(Loan_Not_Paid*Values_Entered,Principal,""), "")</f>
        <v>117.69095944316364</v>
      </c>
      <c r="G59" s="72">
        <f>IFERROR(IF(Loan_Not_Paid*Values_Entered,Interest,""), "")</f>
        <v>17.638651262831786</v>
      </c>
      <c r="H59" s="85">
        <f>IFERROR(IF(Loan_Not_Paid*Values_Entered,Ending_Balance,""), "")</f>
        <v>3410.0392931233155</v>
      </c>
    </row>
    <row r="60" spans="2:8" x14ac:dyDescent="0.25">
      <c r="B60" s="84">
        <f>IFERROR(IF(Loan_Not_Paid*Values_Entered,Payment_Number,""), "")</f>
        <v>34</v>
      </c>
      <c r="C60" s="71">
        <f>IFERROR(IF(Loan_Not_Paid*Values_Entered,Payment_Date,""), "")</f>
        <v>45179</v>
      </c>
      <c r="D60" s="72">
        <f>IFERROR(IF(Loan_Not_Paid*Values_Entered,Beginning_Balance,""), "")</f>
        <v>3410.0392931233155</v>
      </c>
      <c r="E60" s="72">
        <f>IFERROR(IF(Loan_Not_Paid*Values_Entered,Monthly_Payment,""), "")</f>
        <v>135.32961070599541</v>
      </c>
      <c r="F60" s="72">
        <f>IFERROR(IF(Loan_Not_Paid*Values_Entered,Principal,""), "")</f>
        <v>118.27941424037942</v>
      </c>
      <c r="G60" s="72">
        <f>IFERROR(IF(Loan_Not_Paid*Values_Entered,Interest,""), "")</f>
        <v>17.050196465615969</v>
      </c>
      <c r="H60" s="85">
        <f>IFERROR(IF(Loan_Not_Paid*Values_Entered,Ending_Balance,""), "")</f>
        <v>3291.7598788829373</v>
      </c>
    </row>
    <row r="61" spans="2:8" x14ac:dyDescent="0.25">
      <c r="B61" s="84">
        <f>IFERROR(IF(Loan_Not_Paid*Values_Entered,Payment_Number,""), "")</f>
        <v>35</v>
      </c>
      <c r="C61" s="71">
        <f>IFERROR(IF(Loan_Not_Paid*Values_Entered,Payment_Date,""), "")</f>
        <v>45209</v>
      </c>
      <c r="D61" s="72">
        <f>IFERROR(IF(Loan_Not_Paid*Values_Entered,Beginning_Balance,""), "")</f>
        <v>3291.7598788829373</v>
      </c>
      <c r="E61" s="72">
        <f>IFERROR(IF(Loan_Not_Paid*Values_Entered,Monthly_Payment,""), "")</f>
        <v>135.32961070599541</v>
      </c>
      <c r="F61" s="72">
        <f>IFERROR(IF(Loan_Not_Paid*Values_Entered,Principal,""), "")</f>
        <v>118.87081131158133</v>
      </c>
      <c r="G61" s="72">
        <f>IFERROR(IF(Loan_Not_Paid*Values_Entered,Interest,""), "")</f>
        <v>16.458799394414068</v>
      </c>
      <c r="H61" s="85">
        <f>IFERROR(IF(Loan_Not_Paid*Values_Entered,Ending_Balance,""), "")</f>
        <v>3172.8890675713583</v>
      </c>
    </row>
    <row r="62" spans="2:8" x14ac:dyDescent="0.25">
      <c r="B62" s="84">
        <f>IFERROR(IF(Loan_Not_Paid*Values_Entered,Payment_Number,""), "")</f>
        <v>36</v>
      </c>
      <c r="C62" s="71">
        <f>IFERROR(IF(Loan_Not_Paid*Values_Entered,Payment_Date,""), "")</f>
        <v>45240</v>
      </c>
      <c r="D62" s="72">
        <f>IFERROR(IF(Loan_Not_Paid*Values_Entered,Beginning_Balance,""), "")</f>
        <v>3172.8890675713583</v>
      </c>
      <c r="E62" s="72">
        <f>IFERROR(IF(Loan_Not_Paid*Values_Entered,Monthly_Payment,""), "")</f>
        <v>135.32961070599541</v>
      </c>
      <c r="F62" s="72">
        <f>IFERROR(IF(Loan_Not_Paid*Values_Entered,Principal,""), "")</f>
        <v>119.46516536813924</v>
      </c>
      <c r="G62" s="72">
        <f>IFERROR(IF(Loan_Not_Paid*Values_Entered,Interest,""), "")</f>
        <v>15.864445337856164</v>
      </c>
      <c r="H62" s="85">
        <f>IFERROR(IF(Loan_Not_Paid*Values_Entered,Ending_Balance,""), "")</f>
        <v>3053.423902203228</v>
      </c>
    </row>
    <row r="63" spans="2:8" x14ac:dyDescent="0.25">
      <c r="B63" s="84">
        <f>IFERROR(IF(Loan_Not_Paid*Values_Entered,Payment_Number,""), "")</f>
        <v>37</v>
      </c>
      <c r="C63" s="71">
        <f>IFERROR(IF(Loan_Not_Paid*Values_Entered,Payment_Date,""), "")</f>
        <v>45270</v>
      </c>
      <c r="D63" s="72">
        <f>IFERROR(IF(Loan_Not_Paid*Values_Entered,Beginning_Balance,""), "")</f>
        <v>3053.423902203228</v>
      </c>
      <c r="E63" s="72">
        <f>IFERROR(IF(Loan_Not_Paid*Values_Entered,Monthly_Payment,""), "")</f>
        <v>135.32961070599541</v>
      </c>
      <c r="F63" s="72">
        <f>IFERROR(IF(Loan_Not_Paid*Values_Entered,Principal,""), "")</f>
        <v>120.06249119497994</v>
      </c>
      <c r="G63" s="72">
        <f>IFERROR(IF(Loan_Not_Paid*Values_Entered,Interest,""), "")</f>
        <v>15.267119511015469</v>
      </c>
      <c r="H63" s="85">
        <f>IFERROR(IF(Loan_Not_Paid*Values_Entered,Ending_Balance,""), "")</f>
        <v>2933.3614110082535</v>
      </c>
    </row>
    <row r="64" spans="2:8" x14ac:dyDescent="0.25">
      <c r="B64" s="84">
        <f>IFERROR(IF(Loan_Not_Paid*Values_Entered,Payment_Number,""), "")</f>
        <v>38</v>
      </c>
      <c r="C64" s="71">
        <f>IFERROR(IF(Loan_Not_Paid*Values_Entered,Payment_Date,""), "")</f>
        <v>45301</v>
      </c>
      <c r="D64" s="72">
        <f>IFERROR(IF(Loan_Not_Paid*Values_Entered,Beginning_Balance,""), "")</f>
        <v>2933.3614110082535</v>
      </c>
      <c r="E64" s="72">
        <f>IFERROR(IF(Loan_Not_Paid*Values_Entered,Monthly_Payment,""), "")</f>
        <v>135.32961070599541</v>
      </c>
      <c r="F64" s="72">
        <f>IFERROR(IF(Loan_Not_Paid*Values_Entered,Principal,""), "")</f>
        <v>120.66280365095483</v>
      </c>
      <c r="G64" s="72">
        <f>IFERROR(IF(Loan_Not_Paid*Values_Entered,Interest,""), "")</f>
        <v>14.666807055040568</v>
      </c>
      <c r="H64" s="85">
        <f>IFERROR(IF(Loan_Not_Paid*Values_Entered,Ending_Balance,""), "")</f>
        <v>2812.6986073573016</v>
      </c>
    </row>
    <row r="65" spans="2:8" x14ac:dyDescent="0.25">
      <c r="B65" s="84">
        <f>IFERROR(IF(Loan_Not_Paid*Values_Entered,Payment_Number,""), "")</f>
        <v>39</v>
      </c>
      <c r="C65" s="71">
        <f>IFERROR(IF(Loan_Not_Paid*Values_Entered,Payment_Date,""), "")</f>
        <v>45332</v>
      </c>
      <c r="D65" s="72">
        <f>IFERROR(IF(Loan_Not_Paid*Values_Entered,Beginning_Balance,""), "")</f>
        <v>2812.6986073573016</v>
      </c>
      <c r="E65" s="72">
        <f>IFERROR(IF(Loan_Not_Paid*Values_Entered,Monthly_Payment,""), "")</f>
        <v>135.32961070599541</v>
      </c>
      <c r="F65" s="72">
        <f>IFERROR(IF(Loan_Not_Paid*Values_Entered,Principal,""), "")</f>
        <v>121.26611766920962</v>
      </c>
      <c r="G65" s="72">
        <f>IFERROR(IF(Loan_Not_Paid*Values_Entered,Interest,""), "")</f>
        <v>14.063493036785795</v>
      </c>
      <c r="H65" s="85">
        <f>IFERROR(IF(Loan_Not_Paid*Values_Entered,Ending_Balance,""), "")</f>
        <v>2691.4324896880953</v>
      </c>
    </row>
    <row r="66" spans="2:8" x14ac:dyDescent="0.25">
      <c r="B66" s="84">
        <f>IFERROR(IF(Loan_Not_Paid*Values_Entered,Payment_Number,""), "")</f>
        <v>40</v>
      </c>
      <c r="C66" s="71">
        <f>IFERROR(IF(Loan_Not_Paid*Values_Entered,Payment_Date,""), "")</f>
        <v>45361</v>
      </c>
      <c r="D66" s="72">
        <f>IFERROR(IF(Loan_Not_Paid*Values_Entered,Beginning_Balance,""), "")</f>
        <v>2691.4324896880953</v>
      </c>
      <c r="E66" s="72">
        <f>IFERROR(IF(Loan_Not_Paid*Values_Entered,Monthly_Payment,""), "")</f>
        <v>135.32961070599541</v>
      </c>
      <c r="F66" s="72">
        <f>IFERROR(IF(Loan_Not_Paid*Values_Entered,Principal,""), "")</f>
        <v>121.87244825755565</v>
      </c>
      <c r="G66" s="72">
        <f>IFERROR(IF(Loan_Not_Paid*Values_Entered,Interest,""), "")</f>
        <v>13.457162448439746</v>
      </c>
      <c r="H66" s="85">
        <f>IFERROR(IF(Loan_Not_Paid*Values_Entered,Ending_Balance,""), "")</f>
        <v>2569.5600414305418</v>
      </c>
    </row>
    <row r="67" spans="2:8" x14ac:dyDescent="0.25">
      <c r="B67" s="84">
        <f>IFERROR(IF(Loan_Not_Paid*Values_Entered,Payment_Number,""), "")</f>
        <v>41</v>
      </c>
      <c r="C67" s="71">
        <f>IFERROR(IF(Loan_Not_Paid*Values_Entered,Payment_Date,""), "")</f>
        <v>45392</v>
      </c>
      <c r="D67" s="72">
        <f>IFERROR(IF(Loan_Not_Paid*Values_Entered,Beginning_Balance,""), "")</f>
        <v>2569.5600414305418</v>
      </c>
      <c r="E67" s="72">
        <f>IFERROR(IF(Loan_Not_Paid*Values_Entered,Monthly_Payment,""), "")</f>
        <v>135.32961070599541</v>
      </c>
      <c r="F67" s="72">
        <f>IFERROR(IF(Loan_Not_Paid*Values_Entered,Principal,""), "")</f>
        <v>122.48181049884344</v>
      </c>
      <c r="G67" s="72">
        <f>IFERROR(IF(Loan_Not_Paid*Values_Entered,Interest,""), "")</f>
        <v>12.847800207151968</v>
      </c>
      <c r="H67" s="85">
        <f>IFERROR(IF(Loan_Not_Paid*Values_Entered,Ending_Balance,""), "")</f>
        <v>2447.0782309317019</v>
      </c>
    </row>
    <row r="68" spans="2:8" x14ac:dyDescent="0.25">
      <c r="B68" s="84">
        <f>IFERROR(IF(Loan_Not_Paid*Values_Entered,Payment_Number,""), "")</f>
        <v>42</v>
      </c>
      <c r="C68" s="71">
        <f>IFERROR(IF(Loan_Not_Paid*Values_Entered,Payment_Date,""), "")</f>
        <v>45422</v>
      </c>
      <c r="D68" s="72">
        <f>IFERROR(IF(Loan_Not_Paid*Values_Entered,Beginning_Balance,""), "")</f>
        <v>2447.0782309317019</v>
      </c>
      <c r="E68" s="72">
        <f>IFERROR(IF(Loan_Not_Paid*Values_Entered,Monthly_Payment,""), "")</f>
        <v>135.32961070599541</v>
      </c>
      <c r="F68" s="72">
        <f>IFERROR(IF(Loan_Not_Paid*Values_Entered,Principal,""), "")</f>
        <v>123.09421955133764</v>
      </c>
      <c r="G68" s="72">
        <f>IFERROR(IF(Loan_Not_Paid*Values_Entered,Interest,""), "")</f>
        <v>12.23539115465775</v>
      </c>
      <c r="H68" s="85">
        <f>IFERROR(IF(Loan_Not_Paid*Values_Entered,Ending_Balance,""), "")</f>
        <v>2323.9840113803702</v>
      </c>
    </row>
    <row r="69" spans="2:8" x14ac:dyDescent="0.25">
      <c r="B69" s="84">
        <f>IFERROR(IF(Loan_Not_Paid*Values_Entered,Payment_Number,""), "")</f>
        <v>43</v>
      </c>
      <c r="C69" s="71">
        <f>IFERROR(IF(Loan_Not_Paid*Values_Entered,Payment_Date,""), "")</f>
        <v>45453</v>
      </c>
      <c r="D69" s="72">
        <f>IFERROR(IF(Loan_Not_Paid*Values_Entered,Beginning_Balance,""), "")</f>
        <v>2323.9840113803702</v>
      </c>
      <c r="E69" s="72">
        <f>IFERROR(IF(Loan_Not_Paid*Values_Entered,Monthly_Payment,""), "")</f>
        <v>135.32961070599541</v>
      </c>
      <c r="F69" s="72">
        <f>IFERROR(IF(Loan_Not_Paid*Values_Entered,Principal,""), "")</f>
        <v>123.70969064909434</v>
      </c>
      <c r="G69" s="72">
        <f>IFERROR(IF(Loan_Not_Paid*Values_Entered,Interest,""), "")</f>
        <v>11.619920056901062</v>
      </c>
      <c r="H69" s="85">
        <f>IFERROR(IF(Loan_Not_Paid*Values_Entered,Ending_Balance,""), "")</f>
        <v>2200.2743207312797</v>
      </c>
    </row>
    <row r="70" spans="2:8" x14ac:dyDescent="0.25">
      <c r="B70" s="84">
        <f>IFERROR(IF(Loan_Not_Paid*Values_Entered,Payment_Number,""), "")</f>
        <v>44</v>
      </c>
      <c r="C70" s="71">
        <f>IFERROR(IF(Loan_Not_Paid*Values_Entered,Payment_Date,""), "")</f>
        <v>45483</v>
      </c>
      <c r="D70" s="72">
        <f>IFERROR(IF(Loan_Not_Paid*Values_Entered,Beginning_Balance,""), "")</f>
        <v>2200.2743207312797</v>
      </c>
      <c r="E70" s="72">
        <f>IFERROR(IF(Loan_Not_Paid*Values_Entered,Monthly_Payment,""), "")</f>
        <v>135.32961070599541</v>
      </c>
      <c r="F70" s="72">
        <f>IFERROR(IF(Loan_Not_Paid*Values_Entered,Principal,""), "")</f>
        <v>124.32823910233982</v>
      </c>
      <c r="G70" s="72">
        <f>IFERROR(IF(Loan_Not_Paid*Values_Entered,Interest,""), "")</f>
        <v>11.001371603655588</v>
      </c>
      <c r="H70" s="85">
        <f>IFERROR(IF(Loan_Not_Paid*Values_Entered,Ending_Balance,""), "")</f>
        <v>2075.9460816289447</v>
      </c>
    </row>
    <row r="71" spans="2:8" x14ac:dyDescent="0.25">
      <c r="B71" s="84">
        <f>IFERROR(IF(Loan_Not_Paid*Values_Entered,Payment_Number,""), "")</f>
        <v>45</v>
      </c>
      <c r="C71" s="71">
        <f>IFERROR(IF(Loan_Not_Paid*Values_Entered,Payment_Date,""), "")</f>
        <v>45514</v>
      </c>
      <c r="D71" s="72">
        <f>IFERROR(IF(Loan_Not_Paid*Values_Entered,Beginning_Balance,""), "")</f>
        <v>2075.9460816289447</v>
      </c>
      <c r="E71" s="72">
        <f>IFERROR(IF(Loan_Not_Paid*Values_Entered,Monthly_Payment,""), "")</f>
        <v>135.32961070599541</v>
      </c>
      <c r="F71" s="72">
        <f>IFERROR(IF(Loan_Not_Paid*Values_Entered,Principal,""), "")</f>
        <v>124.94988029785151</v>
      </c>
      <c r="G71" s="72">
        <f>IFERROR(IF(Loan_Not_Paid*Values_Entered,Interest,""), "")</f>
        <v>10.379730408143889</v>
      </c>
      <c r="H71" s="85">
        <f>IFERROR(IF(Loan_Not_Paid*Values_Entered,Ending_Balance,""), "")</f>
        <v>1950.9962013310997</v>
      </c>
    </row>
    <row r="72" spans="2:8" x14ac:dyDescent="0.25">
      <c r="B72" s="84">
        <f>IFERROR(IF(Loan_Not_Paid*Values_Entered,Payment_Number,""), "")</f>
        <v>46</v>
      </c>
      <c r="C72" s="71">
        <f>IFERROR(IF(Loan_Not_Paid*Values_Entered,Payment_Date,""), "")</f>
        <v>45545</v>
      </c>
      <c r="D72" s="72">
        <f>IFERROR(IF(Loan_Not_Paid*Values_Entered,Beginning_Balance,""), "")</f>
        <v>1950.9962013310997</v>
      </c>
      <c r="E72" s="72">
        <f>IFERROR(IF(Loan_Not_Paid*Values_Entered,Monthly_Payment,""), "")</f>
        <v>135.32961070599541</v>
      </c>
      <c r="F72" s="72">
        <f>IFERROR(IF(Loan_Not_Paid*Values_Entered,Principal,""), "")</f>
        <v>125.57462969934078</v>
      </c>
      <c r="G72" s="72">
        <f>IFERROR(IF(Loan_Not_Paid*Values_Entered,Interest,""), "")</f>
        <v>9.7549810066546332</v>
      </c>
      <c r="H72" s="85">
        <f>IFERROR(IF(Loan_Not_Paid*Values_Entered,Ending_Balance,""), "")</f>
        <v>1825.4215716317622</v>
      </c>
    </row>
    <row r="73" spans="2:8" x14ac:dyDescent="0.25">
      <c r="B73" s="84">
        <f>IFERROR(IF(Loan_Not_Paid*Values_Entered,Payment_Number,""), "")</f>
        <v>47</v>
      </c>
      <c r="C73" s="71">
        <f>IFERROR(IF(Loan_Not_Paid*Values_Entered,Payment_Date,""), "")</f>
        <v>45575</v>
      </c>
      <c r="D73" s="72">
        <f>IFERROR(IF(Loan_Not_Paid*Values_Entered,Beginning_Balance,""), "")</f>
        <v>1825.4215716317622</v>
      </c>
      <c r="E73" s="72">
        <f>IFERROR(IF(Loan_Not_Paid*Values_Entered,Monthly_Payment,""), "")</f>
        <v>135.32961070599541</v>
      </c>
      <c r="F73" s="72">
        <f>IFERROR(IF(Loan_Not_Paid*Values_Entered,Principal,""), "")</f>
        <v>126.20250284783748</v>
      </c>
      <c r="G73" s="72">
        <f>IFERROR(IF(Loan_Not_Paid*Values_Entered,Interest,""), "")</f>
        <v>9.1271078581579292</v>
      </c>
      <c r="H73" s="85">
        <f>IFERROR(IF(Loan_Not_Paid*Values_Entered,Ending_Balance,""), "")</f>
        <v>1699.2190687839347</v>
      </c>
    </row>
    <row r="74" spans="2:8" x14ac:dyDescent="0.25">
      <c r="B74" s="84">
        <f>IFERROR(IF(Loan_Not_Paid*Values_Entered,Payment_Number,""), "")</f>
        <v>48</v>
      </c>
      <c r="C74" s="71">
        <f>IFERROR(IF(Loan_Not_Paid*Values_Entered,Payment_Date,""), "")</f>
        <v>45606</v>
      </c>
      <c r="D74" s="72">
        <f>IFERROR(IF(Loan_Not_Paid*Values_Entered,Beginning_Balance,""), "")</f>
        <v>1699.2190687839347</v>
      </c>
      <c r="E74" s="72">
        <f>IFERROR(IF(Loan_Not_Paid*Values_Entered,Monthly_Payment,""), "")</f>
        <v>135.32961070599541</v>
      </c>
      <c r="F74" s="72">
        <f>IFERROR(IF(Loan_Not_Paid*Values_Entered,Principal,""), "")</f>
        <v>126.83351536207667</v>
      </c>
      <c r="G74" s="72">
        <f>IFERROR(IF(Loan_Not_Paid*Values_Entered,Interest,""), "")</f>
        <v>8.496095343918741</v>
      </c>
      <c r="H74" s="85">
        <f>IFERROR(IF(Loan_Not_Paid*Values_Entered,Ending_Balance,""), "")</f>
        <v>1572.385553421861</v>
      </c>
    </row>
    <row r="75" spans="2:8" x14ac:dyDescent="0.25">
      <c r="B75" s="84">
        <f>IFERROR(IF(Loan_Not_Paid*Values_Entered,Payment_Number,""), "")</f>
        <v>49</v>
      </c>
      <c r="C75" s="71">
        <f>IFERROR(IF(Loan_Not_Paid*Values_Entered,Payment_Date,""), "")</f>
        <v>45636</v>
      </c>
      <c r="D75" s="72">
        <f>IFERROR(IF(Loan_Not_Paid*Values_Entered,Beginning_Balance,""), "")</f>
        <v>1572.385553421861</v>
      </c>
      <c r="E75" s="72">
        <f>IFERROR(IF(Loan_Not_Paid*Values_Entered,Monthly_Payment,""), "")</f>
        <v>135.32961070599541</v>
      </c>
      <c r="F75" s="72">
        <f>IFERROR(IF(Loan_Not_Paid*Values_Entered,Principal,""), "")</f>
        <v>127.46768293888705</v>
      </c>
      <c r="G75" s="72">
        <f>IFERROR(IF(Loan_Not_Paid*Values_Entered,Interest,""), "")</f>
        <v>7.8619277671083596</v>
      </c>
      <c r="H75" s="85">
        <f>IFERROR(IF(Loan_Not_Paid*Values_Entered,Ending_Balance,""), "")</f>
        <v>1444.9178704829737</v>
      </c>
    </row>
    <row r="76" spans="2:8" x14ac:dyDescent="0.25">
      <c r="B76" s="84">
        <f>IFERROR(IF(Loan_Not_Paid*Values_Entered,Payment_Number,""), "")</f>
        <v>50</v>
      </c>
      <c r="C76" s="71">
        <f>IFERROR(IF(Loan_Not_Paid*Values_Entered,Payment_Date,""), "")</f>
        <v>45667</v>
      </c>
      <c r="D76" s="72">
        <f>IFERROR(IF(Loan_Not_Paid*Values_Entered,Beginning_Balance,""), "")</f>
        <v>1444.9178704829737</v>
      </c>
      <c r="E76" s="72">
        <f>IFERROR(IF(Loan_Not_Paid*Values_Entered,Monthly_Payment,""), "")</f>
        <v>135.32961070599541</v>
      </c>
      <c r="F76" s="72">
        <f>IFERROR(IF(Loan_Not_Paid*Values_Entered,Principal,""), "")</f>
        <v>128.10502135358146</v>
      </c>
      <c r="G76" s="72">
        <f>IFERROR(IF(Loan_Not_Paid*Values_Entered,Interest,""), "")</f>
        <v>7.2245893524139229</v>
      </c>
      <c r="H76" s="85">
        <f>IFERROR(IF(Loan_Not_Paid*Values_Entered,Ending_Balance,""), "")</f>
        <v>1316.8128491294037</v>
      </c>
    </row>
    <row r="77" spans="2:8" x14ac:dyDescent="0.25">
      <c r="B77" s="84">
        <f>IFERROR(IF(Loan_Not_Paid*Values_Entered,Payment_Number,""), "")</f>
        <v>51</v>
      </c>
      <c r="C77" s="71">
        <f>IFERROR(IF(Loan_Not_Paid*Values_Entered,Payment_Date,""), "")</f>
        <v>45698</v>
      </c>
      <c r="D77" s="72">
        <f>IFERROR(IF(Loan_Not_Paid*Values_Entered,Beginning_Balance,""), "")</f>
        <v>1316.8128491294037</v>
      </c>
      <c r="E77" s="72">
        <f>IFERROR(IF(Loan_Not_Paid*Values_Entered,Monthly_Payment,""), "")</f>
        <v>135.32961070599541</v>
      </c>
      <c r="F77" s="72">
        <f>IFERROR(IF(Loan_Not_Paid*Values_Entered,Principal,""), "")</f>
        <v>128.74554646034937</v>
      </c>
      <c r="G77" s="72">
        <f>IFERROR(IF(Loan_Not_Paid*Values_Entered,Interest,""), "")</f>
        <v>6.5840642456460161</v>
      </c>
      <c r="H77" s="85">
        <f>IFERROR(IF(Loan_Not_Paid*Values_Entered,Ending_Balance,""), "")</f>
        <v>1188.0673026690565</v>
      </c>
    </row>
    <row r="78" spans="2:8" x14ac:dyDescent="0.25">
      <c r="B78" s="84">
        <f>IFERROR(IF(Loan_Not_Paid*Values_Entered,Payment_Number,""), "")</f>
        <v>52</v>
      </c>
      <c r="C78" s="71">
        <f>IFERROR(IF(Loan_Not_Paid*Values_Entered,Payment_Date,""), "")</f>
        <v>45726</v>
      </c>
      <c r="D78" s="72">
        <f>IFERROR(IF(Loan_Not_Paid*Values_Entered,Beginning_Balance,""), "")</f>
        <v>1188.0673026690565</v>
      </c>
      <c r="E78" s="72">
        <f>IFERROR(IF(Loan_Not_Paid*Values_Entered,Monthly_Payment,""), "")</f>
        <v>135.32961070599541</v>
      </c>
      <c r="F78" s="72">
        <f>IFERROR(IF(Loan_Not_Paid*Values_Entered,Principal,""), "")</f>
        <v>129.38927419265113</v>
      </c>
      <c r="G78" s="72">
        <f>IFERROR(IF(Loan_Not_Paid*Values_Entered,Interest,""), "")</f>
        <v>5.9403365133442687</v>
      </c>
      <c r="H78" s="85">
        <f>IFERROR(IF(Loan_Not_Paid*Values_Entered,Ending_Balance,""), "")</f>
        <v>1058.6780284764118</v>
      </c>
    </row>
    <row r="79" spans="2:8" x14ac:dyDescent="0.25">
      <c r="B79" s="84">
        <f>IFERROR(IF(Loan_Not_Paid*Values_Entered,Payment_Number,""), "")</f>
        <v>53</v>
      </c>
      <c r="C79" s="71">
        <f>IFERROR(IF(Loan_Not_Paid*Values_Entered,Payment_Date,""), "")</f>
        <v>45757</v>
      </c>
      <c r="D79" s="72">
        <f>IFERROR(IF(Loan_Not_Paid*Values_Entered,Beginning_Balance,""), "")</f>
        <v>1058.6780284764118</v>
      </c>
      <c r="E79" s="72">
        <f>IFERROR(IF(Loan_Not_Paid*Values_Entered,Monthly_Payment,""), "")</f>
        <v>135.32961070599541</v>
      </c>
      <c r="F79" s="72">
        <f>IFERROR(IF(Loan_Not_Paid*Values_Entered,Principal,""), "")</f>
        <v>130.03622056361439</v>
      </c>
      <c r="G79" s="72">
        <f>IFERROR(IF(Loan_Not_Paid*Values_Entered,Interest,""), "")</f>
        <v>5.2933901423810132</v>
      </c>
      <c r="H79" s="85">
        <f>IFERROR(IF(Loan_Not_Paid*Values_Entered,Ending_Balance,""), "")</f>
        <v>928.64180791280069</v>
      </c>
    </row>
    <row r="80" spans="2:8" x14ac:dyDescent="0.25">
      <c r="B80" s="84">
        <f>IFERROR(IF(Loan_Not_Paid*Values_Entered,Payment_Number,""), "")</f>
        <v>54</v>
      </c>
      <c r="C80" s="71">
        <f>IFERROR(IF(Loan_Not_Paid*Values_Entered,Payment_Date,""), "")</f>
        <v>45787</v>
      </c>
      <c r="D80" s="72">
        <f>IFERROR(IF(Loan_Not_Paid*Values_Entered,Beginning_Balance,""), "")</f>
        <v>928.64180791280069</v>
      </c>
      <c r="E80" s="72">
        <f>IFERROR(IF(Loan_Not_Paid*Values_Entered,Monthly_Payment,""), "")</f>
        <v>135.32961070599541</v>
      </c>
      <c r="F80" s="72">
        <f>IFERROR(IF(Loan_Not_Paid*Values_Entered,Principal,""), "")</f>
        <v>130.68640166643246</v>
      </c>
      <c r="G80" s="72">
        <f>IFERROR(IF(Loan_Not_Paid*Values_Entered,Interest,""), "")</f>
        <v>4.6432090395629402</v>
      </c>
      <c r="H80" s="85">
        <f>IFERROR(IF(Loan_Not_Paid*Values_Entered,Ending_Balance,""), "")</f>
        <v>797.95540624637761</v>
      </c>
    </row>
    <row r="81" spans="2:8" x14ac:dyDescent="0.25">
      <c r="B81" s="84">
        <f>IFERROR(IF(Loan_Not_Paid*Values_Entered,Payment_Number,""), "")</f>
        <v>55</v>
      </c>
      <c r="C81" s="71">
        <f>IFERROR(IF(Loan_Not_Paid*Values_Entered,Payment_Date,""), "")</f>
        <v>45818</v>
      </c>
      <c r="D81" s="72">
        <f>IFERROR(IF(Loan_Not_Paid*Values_Entered,Beginning_Balance,""), "")</f>
        <v>797.95540624637761</v>
      </c>
      <c r="E81" s="72">
        <f>IFERROR(IF(Loan_Not_Paid*Values_Entered,Monthly_Payment,""), "")</f>
        <v>135.32961070599541</v>
      </c>
      <c r="F81" s="72">
        <f>IFERROR(IF(Loan_Not_Paid*Values_Entered,Principal,""), "")</f>
        <v>131.33983367476463</v>
      </c>
      <c r="G81" s="72">
        <f>IFERROR(IF(Loan_Not_Paid*Values_Entered,Interest,""), "")</f>
        <v>3.9897770312307785</v>
      </c>
      <c r="H81" s="85">
        <f>IFERROR(IF(Loan_Not_Paid*Values_Entered,Ending_Balance,""), "")</f>
        <v>666.61557257161439</v>
      </c>
    </row>
    <row r="82" spans="2:8" x14ac:dyDescent="0.25">
      <c r="B82" s="84">
        <f>IFERROR(IF(Loan_Not_Paid*Values_Entered,Payment_Number,""), "")</f>
        <v>56</v>
      </c>
      <c r="C82" s="71">
        <f>IFERROR(IF(Loan_Not_Paid*Values_Entered,Payment_Date,""), "")</f>
        <v>45848</v>
      </c>
      <c r="D82" s="72">
        <f>IFERROR(IF(Loan_Not_Paid*Values_Entered,Beginning_Balance,""), "")</f>
        <v>666.61557257161439</v>
      </c>
      <c r="E82" s="72">
        <f>IFERROR(IF(Loan_Not_Paid*Values_Entered,Monthly_Payment,""), "")</f>
        <v>135.32961070599541</v>
      </c>
      <c r="F82" s="72">
        <f>IFERROR(IF(Loan_Not_Paid*Values_Entered,Principal,""), "")</f>
        <v>131.99653284313845</v>
      </c>
      <c r="G82" s="72">
        <f>IFERROR(IF(Loan_Not_Paid*Values_Entered,Interest,""), "")</f>
        <v>3.3330778628569551</v>
      </c>
      <c r="H82" s="85">
        <f>IFERROR(IF(Loan_Not_Paid*Values_Entered,Ending_Balance,""), "")</f>
        <v>534.61903972847722</v>
      </c>
    </row>
    <row r="83" spans="2:8" x14ac:dyDescent="0.25">
      <c r="B83" s="84">
        <f>IFERROR(IF(Loan_Not_Paid*Values_Entered,Payment_Number,""), "")</f>
        <v>57</v>
      </c>
      <c r="C83" s="71">
        <f>IFERROR(IF(Loan_Not_Paid*Values_Entered,Payment_Date,""), "")</f>
        <v>45879</v>
      </c>
      <c r="D83" s="72">
        <f>IFERROR(IF(Loan_Not_Paid*Values_Entered,Beginning_Balance,""), "")</f>
        <v>534.61903972847722</v>
      </c>
      <c r="E83" s="72">
        <f>IFERROR(IF(Loan_Not_Paid*Values_Entered,Monthly_Payment,""), "")</f>
        <v>135.32961070599541</v>
      </c>
      <c r="F83" s="72">
        <f>IFERROR(IF(Loan_Not_Paid*Values_Entered,Principal,""), "")</f>
        <v>132.65651550735413</v>
      </c>
      <c r="G83" s="72">
        <f>IFERROR(IF(Loan_Not_Paid*Values_Entered,Interest,""), "")</f>
        <v>2.6730951986412625</v>
      </c>
      <c r="H83" s="85">
        <f>IFERROR(IF(Loan_Not_Paid*Values_Entered,Ending_Balance,""), "")</f>
        <v>401.96252422112957</v>
      </c>
    </row>
    <row r="84" spans="2:8" x14ac:dyDescent="0.25">
      <c r="B84" s="84">
        <f>IFERROR(IF(Loan_Not_Paid*Values_Entered,Payment_Number,""), "")</f>
        <v>58</v>
      </c>
      <c r="C84" s="71">
        <f>IFERROR(IF(Loan_Not_Paid*Values_Entered,Payment_Date,""), "")</f>
        <v>45910</v>
      </c>
      <c r="D84" s="72">
        <f>IFERROR(IF(Loan_Not_Paid*Values_Entered,Beginning_Balance,""), "")</f>
        <v>401.96252422112957</v>
      </c>
      <c r="E84" s="72">
        <f>IFERROR(IF(Loan_Not_Paid*Values_Entered,Monthly_Payment,""), "")</f>
        <v>135.32961070599541</v>
      </c>
      <c r="F84" s="72">
        <f>IFERROR(IF(Loan_Not_Paid*Values_Entered,Principal,""), "")</f>
        <v>133.31979808489092</v>
      </c>
      <c r="G84" s="72">
        <f>IFERROR(IF(Loan_Not_Paid*Values_Entered,Interest,""), "")</f>
        <v>2.0098126211044915</v>
      </c>
      <c r="H84" s="85">
        <f>IFERROR(IF(Loan_Not_Paid*Values_Entered,Ending_Balance,""), "")</f>
        <v>268.64272613624416</v>
      </c>
    </row>
    <row r="85" spans="2:8" x14ac:dyDescent="0.25">
      <c r="B85" s="84">
        <f>IFERROR(IF(Loan_Not_Paid*Values_Entered,Payment_Number,""), "")</f>
        <v>59</v>
      </c>
      <c r="C85" s="71">
        <f>IFERROR(IF(Loan_Not_Paid*Values_Entered,Payment_Date,""), "")</f>
        <v>45940</v>
      </c>
      <c r="D85" s="72">
        <f>IFERROR(IF(Loan_Not_Paid*Values_Entered,Beginning_Balance,""), "")</f>
        <v>268.64272613624416</v>
      </c>
      <c r="E85" s="72">
        <f>IFERROR(IF(Loan_Not_Paid*Values_Entered,Monthly_Payment,""), "")</f>
        <v>135.32961070599541</v>
      </c>
      <c r="F85" s="72">
        <f>IFERROR(IF(Loan_Not_Paid*Values_Entered,Principal,""), "")</f>
        <v>133.98639707531535</v>
      </c>
      <c r="G85" s="72">
        <f>IFERROR(IF(Loan_Not_Paid*Values_Entered,Interest,""), "")</f>
        <v>1.3432136306800369</v>
      </c>
      <c r="H85" s="85">
        <f>IFERROR(IF(Loan_Not_Paid*Values_Entered,Ending_Balance,""), "")</f>
        <v>134.65632906093379</v>
      </c>
    </row>
    <row r="86" spans="2:8" ht="14.4" thickBot="1" x14ac:dyDescent="0.3">
      <c r="B86" s="86">
        <f>IFERROR(IF(Loan_Not_Paid*Values_Entered,Payment_Number,""), "")</f>
        <v>60</v>
      </c>
      <c r="C86" s="87">
        <f>IFERROR(IF(Loan_Not_Paid*Values_Entered,Payment_Date,""), "")</f>
        <v>45971</v>
      </c>
      <c r="D86" s="88">
        <f>IFERROR(IF(Loan_Not_Paid*Values_Entered,Beginning_Balance,""), "")</f>
        <v>134.65632906093379</v>
      </c>
      <c r="E86" s="88">
        <f>IFERROR(IF(Loan_Not_Paid*Values_Entered,Monthly_Payment,""), "")</f>
        <v>135.32961070599541</v>
      </c>
      <c r="F86" s="88">
        <f>IFERROR(IF(Loan_Not_Paid*Values_Entered,Principal,""), "")</f>
        <v>134.65632906069195</v>
      </c>
      <c r="G86" s="88">
        <f>IFERROR(IF(Loan_Not_Paid*Values_Entered,Interest,""), "")</f>
        <v>0.67328164530345991</v>
      </c>
      <c r="H86" s="89">
        <f>IFERROR(IF(Loan_Not_Paid*Values_Entered,Ending_Balance,""), "")</f>
        <v>2.4920154828578234E-10</v>
      </c>
    </row>
    <row r="87" spans="2:8" x14ac:dyDescent="0.25">
      <c r="B87" s="234" t="str">
        <f>IFERROR(IF(Loan_Not_Paid*Values_Entered,Payment_Number,""), "")</f>
        <v/>
      </c>
      <c r="C87" s="235" t="str">
        <f>IFERROR(IF(Loan_Not_Paid*Values_Entered,Payment_Date,""), "")</f>
        <v/>
      </c>
      <c r="D87" s="236" t="str">
        <f>IFERROR(IF(Loan_Not_Paid*Values_Entered,Beginning_Balance,""), "")</f>
        <v/>
      </c>
      <c r="E87" s="236" t="str">
        <f>IFERROR(IF(Loan_Not_Paid*Values_Entered,Monthly_Payment,""), "")</f>
        <v/>
      </c>
      <c r="F87" s="236" t="str">
        <f>IFERROR(IF(Loan_Not_Paid*Values_Entered,Principal,""), "")</f>
        <v/>
      </c>
      <c r="G87" s="236" t="str">
        <f>IFERROR(IF(Loan_Not_Paid*Values_Entered,Interest,""), "")</f>
        <v/>
      </c>
      <c r="H87" s="236" t="str">
        <f>IFERROR(IF(Loan_Not_Paid*Values_Entered,Ending_Balance,""), "")</f>
        <v/>
      </c>
    </row>
    <row r="88" spans="2:8" x14ac:dyDescent="0.25">
      <c r="B88" s="234" t="str">
        <f>IFERROR(IF(Loan_Not_Paid*Values_Entered,Payment_Number,""), "")</f>
        <v/>
      </c>
      <c r="C88" s="235" t="str">
        <f>IFERROR(IF(Loan_Not_Paid*Values_Entered,Payment_Date,""), "")</f>
        <v/>
      </c>
      <c r="D88" s="236" t="str">
        <f>IFERROR(IF(Loan_Not_Paid*Values_Entered,Beginning_Balance,""), "")</f>
        <v/>
      </c>
      <c r="E88" s="236" t="str">
        <f>IFERROR(IF(Loan_Not_Paid*Values_Entered,Monthly_Payment,""), "")</f>
        <v/>
      </c>
      <c r="F88" s="236" t="str">
        <f>IFERROR(IF(Loan_Not_Paid*Values_Entered,Principal,""), "")</f>
        <v/>
      </c>
      <c r="G88" s="236" t="str">
        <f>IFERROR(IF(Loan_Not_Paid*Values_Entered,Interest,""), "")</f>
        <v/>
      </c>
      <c r="H88" s="236" t="str">
        <f>IFERROR(IF(Loan_Not_Paid*Values_Entered,Ending_Balance,""), "")</f>
        <v/>
      </c>
    </row>
    <row r="89" spans="2:8" x14ac:dyDescent="0.25">
      <c r="B89" s="234" t="str">
        <f>IFERROR(IF(Loan_Not_Paid*Values_Entered,Payment_Number,""), "")</f>
        <v/>
      </c>
      <c r="C89" s="235" t="str">
        <f>IFERROR(IF(Loan_Not_Paid*Values_Entered,Payment_Date,""), "")</f>
        <v/>
      </c>
      <c r="D89" s="236" t="str">
        <f>IFERROR(IF(Loan_Not_Paid*Values_Entered,Beginning_Balance,""), "")</f>
        <v/>
      </c>
      <c r="E89" s="236" t="str">
        <f>IFERROR(IF(Loan_Not_Paid*Values_Entered,Monthly_Payment,""), "")</f>
        <v/>
      </c>
      <c r="F89" s="236" t="str">
        <f>IFERROR(IF(Loan_Not_Paid*Values_Entered,Principal,""), "")</f>
        <v/>
      </c>
      <c r="G89" s="236" t="str">
        <f>IFERROR(IF(Loan_Not_Paid*Values_Entered,Interest,""), "")</f>
        <v/>
      </c>
      <c r="H89" s="236" t="str">
        <f>IFERROR(IF(Loan_Not_Paid*Values_Entered,Ending_Balance,""), "")</f>
        <v/>
      </c>
    </row>
    <row r="90" spans="2:8" x14ac:dyDescent="0.25">
      <c r="B90" s="234" t="str">
        <f>IFERROR(IF(Loan_Not_Paid*Values_Entered,Payment_Number,""), "")</f>
        <v/>
      </c>
      <c r="C90" s="235" t="str">
        <f>IFERROR(IF(Loan_Not_Paid*Values_Entered,Payment_Date,""), "")</f>
        <v/>
      </c>
      <c r="D90" s="236" t="str">
        <f>IFERROR(IF(Loan_Not_Paid*Values_Entered,Beginning_Balance,""), "")</f>
        <v/>
      </c>
      <c r="E90" s="236" t="str">
        <f>IFERROR(IF(Loan_Not_Paid*Values_Entered,Monthly_Payment,""), "")</f>
        <v/>
      </c>
      <c r="F90" s="236" t="str">
        <f>IFERROR(IF(Loan_Not_Paid*Values_Entered,Principal,""), "")</f>
        <v/>
      </c>
      <c r="G90" s="236" t="str">
        <f>IFERROR(IF(Loan_Not_Paid*Values_Entered,Interest,""), "")</f>
        <v/>
      </c>
      <c r="H90" s="236" t="str">
        <f>IFERROR(IF(Loan_Not_Paid*Values_Entered,Ending_Balance,""), "")</f>
        <v/>
      </c>
    </row>
    <row r="91" spans="2:8" x14ac:dyDescent="0.25">
      <c r="B91" s="234" t="str">
        <f>IFERROR(IF(Loan_Not_Paid*Values_Entered,Payment_Number,""), "")</f>
        <v/>
      </c>
      <c r="C91" s="235" t="str">
        <f>IFERROR(IF(Loan_Not_Paid*Values_Entered,Payment_Date,""), "")</f>
        <v/>
      </c>
      <c r="D91" s="236" t="str">
        <f>IFERROR(IF(Loan_Not_Paid*Values_Entered,Beginning_Balance,""), "")</f>
        <v/>
      </c>
      <c r="E91" s="236" t="str">
        <f>IFERROR(IF(Loan_Not_Paid*Values_Entered,Monthly_Payment,""), "")</f>
        <v/>
      </c>
      <c r="F91" s="236" t="str">
        <f>IFERROR(IF(Loan_Not_Paid*Values_Entered,Principal,""), "")</f>
        <v/>
      </c>
      <c r="G91" s="236" t="str">
        <f>IFERROR(IF(Loan_Not_Paid*Values_Entered,Interest,""), "")</f>
        <v/>
      </c>
      <c r="H91" s="236" t="str">
        <f>IFERROR(IF(Loan_Not_Paid*Values_Entered,Ending_Balance,""), "")</f>
        <v/>
      </c>
    </row>
    <row r="92" spans="2:8" x14ac:dyDescent="0.25">
      <c r="B92" s="234" t="str">
        <f>IFERROR(IF(Loan_Not_Paid*Values_Entered,Payment_Number,""), "")</f>
        <v/>
      </c>
      <c r="C92" s="235" t="str">
        <f>IFERROR(IF(Loan_Not_Paid*Values_Entered,Payment_Date,""), "")</f>
        <v/>
      </c>
      <c r="D92" s="236" t="str">
        <f>IFERROR(IF(Loan_Not_Paid*Values_Entered,Beginning_Balance,""), "")</f>
        <v/>
      </c>
      <c r="E92" s="236" t="str">
        <f>IFERROR(IF(Loan_Not_Paid*Values_Entered,Monthly_Payment,""), "")</f>
        <v/>
      </c>
      <c r="F92" s="236" t="str">
        <f>IFERROR(IF(Loan_Not_Paid*Values_Entered,Principal,""), "")</f>
        <v/>
      </c>
      <c r="G92" s="236" t="str">
        <f>IFERROR(IF(Loan_Not_Paid*Values_Entered,Interest,""), "")</f>
        <v/>
      </c>
      <c r="H92" s="236" t="str">
        <f>IFERROR(IF(Loan_Not_Paid*Values_Entered,Ending_Balance,""), "")</f>
        <v/>
      </c>
    </row>
    <row r="93" spans="2:8" x14ac:dyDescent="0.25">
      <c r="B93" s="234" t="str">
        <f>IFERROR(IF(Loan_Not_Paid*Values_Entered,Payment_Number,""), "")</f>
        <v/>
      </c>
      <c r="C93" s="235" t="str">
        <f>IFERROR(IF(Loan_Not_Paid*Values_Entered,Payment_Date,""), "")</f>
        <v/>
      </c>
      <c r="D93" s="236" t="str">
        <f>IFERROR(IF(Loan_Not_Paid*Values_Entered,Beginning_Balance,""), "")</f>
        <v/>
      </c>
      <c r="E93" s="236" t="str">
        <f>IFERROR(IF(Loan_Not_Paid*Values_Entered,Monthly_Payment,""), "")</f>
        <v/>
      </c>
      <c r="F93" s="236" t="str">
        <f>IFERROR(IF(Loan_Not_Paid*Values_Entered,Principal,""), "")</f>
        <v/>
      </c>
      <c r="G93" s="236" t="str">
        <f>IFERROR(IF(Loan_Not_Paid*Values_Entered,Interest,""), "")</f>
        <v/>
      </c>
      <c r="H93" s="236" t="str">
        <f>IFERROR(IF(Loan_Not_Paid*Values_Entered,Ending_Balance,""), "")</f>
        <v/>
      </c>
    </row>
    <row r="94" spans="2:8" x14ac:dyDescent="0.25">
      <c r="B94" s="234" t="str">
        <f>IFERROR(IF(Loan_Not_Paid*Values_Entered,Payment_Number,""), "")</f>
        <v/>
      </c>
      <c r="C94" s="235" t="str">
        <f>IFERROR(IF(Loan_Not_Paid*Values_Entered,Payment_Date,""), "")</f>
        <v/>
      </c>
      <c r="D94" s="236" t="str">
        <f>IFERROR(IF(Loan_Not_Paid*Values_Entered,Beginning_Balance,""), "")</f>
        <v/>
      </c>
      <c r="E94" s="236" t="str">
        <f>IFERROR(IF(Loan_Not_Paid*Values_Entered,Monthly_Payment,""), "")</f>
        <v/>
      </c>
      <c r="F94" s="236" t="str">
        <f>IFERROR(IF(Loan_Not_Paid*Values_Entered,Principal,""), "")</f>
        <v/>
      </c>
      <c r="G94" s="236" t="str">
        <f>IFERROR(IF(Loan_Not_Paid*Values_Entered,Interest,""), "")</f>
        <v/>
      </c>
      <c r="H94" s="236" t="str">
        <f>IFERROR(IF(Loan_Not_Paid*Values_Entered,Ending_Balance,""), "")</f>
        <v/>
      </c>
    </row>
    <row r="95" spans="2:8" x14ac:dyDescent="0.25">
      <c r="B95" s="234" t="str">
        <f>IFERROR(IF(Loan_Not_Paid*Values_Entered,Payment_Number,""), "")</f>
        <v/>
      </c>
      <c r="C95" s="235" t="str">
        <f>IFERROR(IF(Loan_Not_Paid*Values_Entered,Payment_Date,""), "")</f>
        <v/>
      </c>
      <c r="D95" s="236" t="str">
        <f>IFERROR(IF(Loan_Not_Paid*Values_Entered,Beginning_Balance,""), "")</f>
        <v/>
      </c>
      <c r="E95" s="236" t="str">
        <f>IFERROR(IF(Loan_Not_Paid*Values_Entered,Monthly_Payment,""), "")</f>
        <v/>
      </c>
      <c r="F95" s="236" t="str">
        <f>IFERROR(IF(Loan_Not_Paid*Values_Entered,Principal,""), "")</f>
        <v/>
      </c>
      <c r="G95" s="236" t="str">
        <f>IFERROR(IF(Loan_Not_Paid*Values_Entered,Interest,""), "")</f>
        <v/>
      </c>
      <c r="H95" s="236" t="str">
        <f>IFERROR(IF(Loan_Not_Paid*Values_Entered,Ending_Balance,""), "")</f>
        <v/>
      </c>
    </row>
    <row r="96" spans="2:8" x14ac:dyDescent="0.25">
      <c r="B96" s="234" t="str">
        <f>IFERROR(IF(Loan_Not_Paid*Values_Entered,Payment_Number,""), "")</f>
        <v/>
      </c>
      <c r="C96" s="235" t="str">
        <f>IFERROR(IF(Loan_Not_Paid*Values_Entered,Payment_Date,""), "")</f>
        <v/>
      </c>
      <c r="D96" s="236" t="str">
        <f>IFERROR(IF(Loan_Not_Paid*Values_Entered,Beginning_Balance,""), "")</f>
        <v/>
      </c>
      <c r="E96" s="236" t="str">
        <f>IFERROR(IF(Loan_Not_Paid*Values_Entered,Monthly_Payment,""), "")</f>
        <v/>
      </c>
      <c r="F96" s="236" t="str">
        <f>IFERROR(IF(Loan_Not_Paid*Values_Entered,Principal,""), "")</f>
        <v/>
      </c>
      <c r="G96" s="236" t="str">
        <f>IFERROR(IF(Loan_Not_Paid*Values_Entered,Interest,""), "")</f>
        <v/>
      </c>
      <c r="H96" s="236" t="str">
        <f>IFERROR(IF(Loan_Not_Paid*Values_Entered,Ending_Balance,""), "")</f>
        <v/>
      </c>
    </row>
    <row r="97" spans="2:8" x14ac:dyDescent="0.25">
      <c r="B97" s="234" t="str">
        <f>IFERROR(IF(Loan_Not_Paid*Values_Entered,Payment_Number,""), "")</f>
        <v/>
      </c>
      <c r="C97" s="235" t="str">
        <f>IFERROR(IF(Loan_Not_Paid*Values_Entered,Payment_Date,""), "")</f>
        <v/>
      </c>
      <c r="D97" s="236" t="str">
        <f>IFERROR(IF(Loan_Not_Paid*Values_Entered,Beginning_Balance,""), "")</f>
        <v/>
      </c>
      <c r="E97" s="236" t="str">
        <f>IFERROR(IF(Loan_Not_Paid*Values_Entered,Monthly_Payment,""), "")</f>
        <v/>
      </c>
      <c r="F97" s="236" t="str">
        <f>IFERROR(IF(Loan_Not_Paid*Values_Entered,Principal,""), "")</f>
        <v/>
      </c>
      <c r="G97" s="236" t="str">
        <f>IFERROR(IF(Loan_Not_Paid*Values_Entered,Interest,""), "")</f>
        <v/>
      </c>
      <c r="H97" s="236" t="str">
        <f>IFERROR(IF(Loan_Not_Paid*Values_Entered,Ending_Balance,""), "")</f>
        <v/>
      </c>
    </row>
    <row r="98" spans="2:8" x14ac:dyDescent="0.25">
      <c r="B98" s="234" t="str">
        <f>IFERROR(IF(Loan_Not_Paid*Values_Entered,Payment_Number,""), "")</f>
        <v/>
      </c>
      <c r="C98" s="235" t="str">
        <f>IFERROR(IF(Loan_Not_Paid*Values_Entered,Payment_Date,""), "")</f>
        <v/>
      </c>
      <c r="D98" s="236" t="str">
        <f>IFERROR(IF(Loan_Not_Paid*Values_Entered,Beginning_Balance,""), "")</f>
        <v/>
      </c>
      <c r="E98" s="236" t="str">
        <f>IFERROR(IF(Loan_Not_Paid*Values_Entered,Monthly_Payment,""), "")</f>
        <v/>
      </c>
      <c r="F98" s="236" t="str">
        <f>IFERROR(IF(Loan_Not_Paid*Values_Entered,Principal,""), "")</f>
        <v/>
      </c>
      <c r="G98" s="236" t="str">
        <f>IFERROR(IF(Loan_Not_Paid*Values_Entered,Interest,""), "")</f>
        <v/>
      </c>
      <c r="H98" s="236" t="str">
        <f>IFERROR(IF(Loan_Not_Paid*Values_Entered,Ending_Balance,""), "")</f>
        <v/>
      </c>
    </row>
    <row r="99" spans="2:8" x14ac:dyDescent="0.25">
      <c r="B99" s="234" t="str">
        <f>IFERROR(IF(Loan_Not_Paid*Values_Entered,Payment_Number,""), "")</f>
        <v/>
      </c>
      <c r="C99" s="235" t="str">
        <f>IFERROR(IF(Loan_Not_Paid*Values_Entered,Payment_Date,""), "")</f>
        <v/>
      </c>
      <c r="D99" s="236" t="str">
        <f>IFERROR(IF(Loan_Not_Paid*Values_Entered,Beginning_Balance,""), "")</f>
        <v/>
      </c>
      <c r="E99" s="236" t="str">
        <f>IFERROR(IF(Loan_Not_Paid*Values_Entered,Monthly_Payment,""), "")</f>
        <v/>
      </c>
      <c r="F99" s="236" t="str">
        <f>IFERROR(IF(Loan_Not_Paid*Values_Entered,Principal,""), "")</f>
        <v/>
      </c>
      <c r="G99" s="236" t="str">
        <f>IFERROR(IF(Loan_Not_Paid*Values_Entered,Interest,""), "")</f>
        <v/>
      </c>
      <c r="H99" s="236" t="str">
        <f>IFERROR(IF(Loan_Not_Paid*Values_Entered,Ending_Balance,""), "")</f>
        <v/>
      </c>
    </row>
    <row r="100" spans="2:8" x14ac:dyDescent="0.25">
      <c r="B100" s="234" t="str">
        <f>IFERROR(IF(Loan_Not_Paid*Values_Entered,Payment_Number,""), "")</f>
        <v/>
      </c>
      <c r="C100" s="235" t="str">
        <f>IFERROR(IF(Loan_Not_Paid*Values_Entered,Payment_Date,""), "")</f>
        <v/>
      </c>
      <c r="D100" s="236" t="str">
        <f>IFERROR(IF(Loan_Not_Paid*Values_Entered,Beginning_Balance,""), "")</f>
        <v/>
      </c>
      <c r="E100" s="236" t="str">
        <f>IFERROR(IF(Loan_Not_Paid*Values_Entered,Monthly_Payment,""), "")</f>
        <v/>
      </c>
      <c r="F100" s="236" t="str">
        <f>IFERROR(IF(Loan_Not_Paid*Values_Entered,Principal,""), "")</f>
        <v/>
      </c>
      <c r="G100" s="236" t="str">
        <f>IFERROR(IF(Loan_Not_Paid*Values_Entered,Interest,""), "")</f>
        <v/>
      </c>
      <c r="H100" s="236" t="str">
        <f>IFERROR(IF(Loan_Not_Paid*Values_Entered,Ending_Balance,""), "")</f>
        <v/>
      </c>
    </row>
    <row r="101" spans="2:8" x14ac:dyDescent="0.25">
      <c r="B101" s="234" t="str">
        <f>IFERROR(IF(Loan_Not_Paid*Values_Entered,Payment_Number,""), "")</f>
        <v/>
      </c>
      <c r="C101" s="235" t="str">
        <f>IFERROR(IF(Loan_Not_Paid*Values_Entered,Payment_Date,""), "")</f>
        <v/>
      </c>
      <c r="D101" s="236" t="str">
        <f>IFERROR(IF(Loan_Not_Paid*Values_Entered,Beginning_Balance,""), "")</f>
        <v/>
      </c>
      <c r="E101" s="236" t="str">
        <f>IFERROR(IF(Loan_Not_Paid*Values_Entered,Monthly_Payment,""), "")</f>
        <v/>
      </c>
      <c r="F101" s="236" t="str">
        <f>IFERROR(IF(Loan_Not_Paid*Values_Entered,Principal,""), "")</f>
        <v/>
      </c>
      <c r="G101" s="236" t="str">
        <f>IFERROR(IF(Loan_Not_Paid*Values_Entered,Interest,""), "")</f>
        <v/>
      </c>
      <c r="H101" s="236" t="str">
        <f>IFERROR(IF(Loan_Not_Paid*Values_Entered,Ending_Balance,""), "")</f>
        <v/>
      </c>
    </row>
    <row r="102" spans="2:8" x14ac:dyDescent="0.25">
      <c r="B102" s="234" t="str">
        <f>IFERROR(IF(Loan_Not_Paid*Values_Entered,Payment_Number,""), "")</f>
        <v/>
      </c>
      <c r="C102" s="235" t="str">
        <f>IFERROR(IF(Loan_Not_Paid*Values_Entered,Payment_Date,""), "")</f>
        <v/>
      </c>
      <c r="D102" s="236" t="str">
        <f>IFERROR(IF(Loan_Not_Paid*Values_Entered,Beginning_Balance,""), "")</f>
        <v/>
      </c>
      <c r="E102" s="236" t="str">
        <f>IFERROR(IF(Loan_Not_Paid*Values_Entered,Monthly_Payment,""), "")</f>
        <v/>
      </c>
      <c r="F102" s="236" t="str">
        <f>IFERROR(IF(Loan_Not_Paid*Values_Entered,Principal,""), "")</f>
        <v/>
      </c>
      <c r="G102" s="236" t="str">
        <f>IFERROR(IF(Loan_Not_Paid*Values_Entered,Interest,""), "")</f>
        <v/>
      </c>
      <c r="H102" s="236" t="str">
        <f>IFERROR(IF(Loan_Not_Paid*Values_Entered,Ending_Balance,""), "")</f>
        <v/>
      </c>
    </row>
    <row r="103" spans="2:8" x14ac:dyDescent="0.25">
      <c r="B103" s="234" t="str">
        <f>IFERROR(IF(Loan_Not_Paid*Values_Entered,Payment_Number,""), "")</f>
        <v/>
      </c>
      <c r="C103" s="235" t="str">
        <f>IFERROR(IF(Loan_Not_Paid*Values_Entered,Payment_Date,""), "")</f>
        <v/>
      </c>
      <c r="D103" s="236" t="str">
        <f>IFERROR(IF(Loan_Not_Paid*Values_Entered,Beginning_Balance,""), "")</f>
        <v/>
      </c>
      <c r="E103" s="236" t="str">
        <f>IFERROR(IF(Loan_Not_Paid*Values_Entered,Monthly_Payment,""), "")</f>
        <v/>
      </c>
      <c r="F103" s="236" t="str">
        <f>IFERROR(IF(Loan_Not_Paid*Values_Entered,Principal,""), "")</f>
        <v/>
      </c>
      <c r="G103" s="236" t="str">
        <f>IFERROR(IF(Loan_Not_Paid*Values_Entered,Interest,""), "")</f>
        <v/>
      </c>
      <c r="H103" s="236" t="str">
        <f>IFERROR(IF(Loan_Not_Paid*Values_Entered,Ending_Balance,""), "")</f>
        <v/>
      </c>
    </row>
    <row r="104" spans="2:8" x14ac:dyDescent="0.25">
      <c r="B104" s="234" t="str">
        <f>IFERROR(IF(Loan_Not_Paid*Values_Entered,Payment_Number,""), "")</f>
        <v/>
      </c>
      <c r="C104" s="235" t="str">
        <f>IFERROR(IF(Loan_Not_Paid*Values_Entered,Payment_Date,""), "")</f>
        <v/>
      </c>
      <c r="D104" s="236" t="str">
        <f>IFERROR(IF(Loan_Not_Paid*Values_Entered,Beginning_Balance,""), "")</f>
        <v/>
      </c>
      <c r="E104" s="236" t="str">
        <f>IFERROR(IF(Loan_Not_Paid*Values_Entered,Monthly_Payment,""), "")</f>
        <v/>
      </c>
      <c r="F104" s="236" t="str">
        <f>IFERROR(IF(Loan_Not_Paid*Values_Entered,Principal,""), "")</f>
        <v/>
      </c>
      <c r="G104" s="236" t="str">
        <f>IFERROR(IF(Loan_Not_Paid*Values_Entered,Interest,""), "")</f>
        <v/>
      </c>
      <c r="H104" s="236" t="str">
        <f>IFERROR(IF(Loan_Not_Paid*Values_Entered,Ending_Balance,""), "")</f>
        <v/>
      </c>
    </row>
    <row r="105" spans="2:8" x14ac:dyDescent="0.25">
      <c r="B105" s="234" t="str">
        <f>IFERROR(IF(Loan_Not_Paid*Values_Entered,Payment_Number,""), "")</f>
        <v/>
      </c>
      <c r="C105" s="235" t="str">
        <f>IFERROR(IF(Loan_Not_Paid*Values_Entered,Payment_Date,""), "")</f>
        <v/>
      </c>
      <c r="D105" s="236" t="str">
        <f>IFERROR(IF(Loan_Not_Paid*Values_Entered,Beginning_Balance,""), "")</f>
        <v/>
      </c>
      <c r="E105" s="236" t="str">
        <f>IFERROR(IF(Loan_Not_Paid*Values_Entered,Monthly_Payment,""), "")</f>
        <v/>
      </c>
      <c r="F105" s="236" t="str">
        <f>IFERROR(IF(Loan_Not_Paid*Values_Entered,Principal,""), "")</f>
        <v/>
      </c>
      <c r="G105" s="236" t="str">
        <f>IFERROR(IF(Loan_Not_Paid*Values_Entered,Interest,""), "")</f>
        <v/>
      </c>
      <c r="H105" s="236" t="str">
        <f>IFERROR(IF(Loan_Not_Paid*Values_Entered,Ending_Balance,""), "")</f>
        <v/>
      </c>
    </row>
    <row r="106" spans="2:8" x14ac:dyDescent="0.25">
      <c r="B106" s="234" t="str">
        <f>IFERROR(IF(Loan_Not_Paid*Values_Entered,Payment_Number,""), "")</f>
        <v/>
      </c>
      <c r="C106" s="235" t="str">
        <f>IFERROR(IF(Loan_Not_Paid*Values_Entered,Payment_Date,""), "")</f>
        <v/>
      </c>
      <c r="D106" s="236" t="str">
        <f>IFERROR(IF(Loan_Not_Paid*Values_Entered,Beginning_Balance,""), "")</f>
        <v/>
      </c>
      <c r="E106" s="236" t="str">
        <f>IFERROR(IF(Loan_Not_Paid*Values_Entered,Monthly_Payment,""), "")</f>
        <v/>
      </c>
      <c r="F106" s="236" t="str">
        <f>IFERROR(IF(Loan_Not_Paid*Values_Entered,Principal,""), "")</f>
        <v/>
      </c>
      <c r="G106" s="236" t="str">
        <f>IFERROR(IF(Loan_Not_Paid*Values_Entered,Interest,""), "")</f>
        <v/>
      </c>
      <c r="H106" s="236" t="str">
        <f>IFERROR(IF(Loan_Not_Paid*Values_Entered,Ending_Balance,""), "")</f>
        <v/>
      </c>
    </row>
    <row r="107" spans="2:8" x14ac:dyDescent="0.25">
      <c r="B107" s="234" t="str">
        <f>IFERROR(IF(Loan_Not_Paid*Values_Entered,Payment_Number,""), "")</f>
        <v/>
      </c>
      <c r="C107" s="235" t="str">
        <f>IFERROR(IF(Loan_Not_Paid*Values_Entered,Payment_Date,""), "")</f>
        <v/>
      </c>
      <c r="D107" s="236" t="str">
        <f>IFERROR(IF(Loan_Not_Paid*Values_Entered,Beginning_Balance,""), "")</f>
        <v/>
      </c>
      <c r="E107" s="236" t="str">
        <f>IFERROR(IF(Loan_Not_Paid*Values_Entered,Monthly_Payment,""), "")</f>
        <v/>
      </c>
      <c r="F107" s="236" t="str">
        <f>IFERROR(IF(Loan_Not_Paid*Values_Entered,Principal,""), "")</f>
        <v/>
      </c>
      <c r="G107" s="236" t="str">
        <f>IFERROR(IF(Loan_Not_Paid*Values_Entered,Interest,""), "")</f>
        <v/>
      </c>
      <c r="H107" s="236" t="str">
        <f>IFERROR(IF(Loan_Not_Paid*Values_Entered,Ending_Balance,""), "")</f>
        <v/>
      </c>
    </row>
    <row r="108" spans="2:8" x14ac:dyDescent="0.25">
      <c r="B108" s="234" t="str">
        <f>IFERROR(IF(Loan_Not_Paid*Values_Entered,Payment_Number,""), "")</f>
        <v/>
      </c>
      <c r="C108" s="235" t="str">
        <f>IFERROR(IF(Loan_Not_Paid*Values_Entered,Payment_Date,""), "")</f>
        <v/>
      </c>
      <c r="D108" s="236" t="str">
        <f>IFERROR(IF(Loan_Not_Paid*Values_Entered,Beginning_Balance,""), "")</f>
        <v/>
      </c>
      <c r="E108" s="236" t="str">
        <f>IFERROR(IF(Loan_Not_Paid*Values_Entered,Monthly_Payment,""), "")</f>
        <v/>
      </c>
      <c r="F108" s="236" t="str">
        <f>IFERROR(IF(Loan_Not_Paid*Values_Entered,Principal,""), "")</f>
        <v/>
      </c>
      <c r="G108" s="236" t="str">
        <f>IFERROR(IF(Loan_Not_Paid*Values_Entered,Interest,""), "")</f>
        <v/>
      </c>
      <c r="H108" s="236" t="str">
        <f>IFERROR(IF(Loan_Not_Paid*Values_Entered,Ending_Balance,""), "")</f>
        <v/>
      </c>
    </row>
    <row r="109" spans="2:8" x14ac:dyDescent="0.25">
      <c r="B109" s="234" t="str">
        <f>IFERROR(IF(Loan_Not_Paid*Values_Entered,Payment_Number,""), "")</f>
        <v/>
      </c>
      <c r="C109" s="235" t="str">
        <f>IFERROR(IF(Loan_Not_Paid*Values_Entered,Payment_Date,""), "")</f>
        <v/>
      </c>
      <c r="D109" s="236" t="str">
        <f>IFERROR(IF(Loan_Not_Paid*Values_Entered,Beginning_Balance,""), "")</f>
        <v/>
      </c>
      <c r="E109" s="236" t="str">
        <f>IFERROR(IF(Loan_Not_Paid*Values_Entered,Monthly_Payment,""), "")</f>
        <v/>
      </c>
      <c r="F109" s="236" t="str">
        <f>IFERROR(IF(Loan_Not_Paid*Values_Entered,Principal,""), "")</f>
        <v/>
      </c>
      <c r="G109" s="236" t="str">
        <f>IFERROR(IF(Loan_Not_Paid*Values_Entered,Interest,""), "")</f>
        <v/>
      </c>
      <c r="H109" s="236" t="str">
        <f>IFERROR(IF(Loan_Not_Paid*Values_Entered,Ending_Balance,""), "")</f>
        <v/>
      </c>
    </row>
    <row r="110" spans="2:8" x14ac:dyDescent="0.25">
      <c r="B110" s="234" t="str">
        <f>IFERROR(IF(Loan_Not_Paid*Values_Entered,Payment_Number,""), "")</f>
        <v/>
      </c>
      <c r="C110" s="235" t="str">
        <f>IFERROR(IF(Loan_Not_Paid*Values_Entered,Payment_Date,""), "")</f>
        <v/>
      </c>
      <c r="D110" s="236" t="str">
        <f>IFERROR(IF(Loan_Not_Paid*Values_Entered,Beginning_Balance,""), "")</f>
        <v/>
      </c>
      <c r="E110" s="236" t="str">
        <f>IFERROR(IF(Loan_Not_Paid*Values_Entered,Monthly_Payment,""), "")</f>
        <v/>
      </c>
      <c r="F110" s="236" t="str">
        <f>IFERROR(IF(Loan_Not_Paid*Values_Entered,Principal,""), "")</f>
        <v/>
      </c>
      <c r="G110" s="236" t="str">
        <f>IFERROR(IF(Loan_Not_Paid*Values_Entered,Interest,""), "")</f>
        <v/>
      </c>
      <c r="H110" s="236" t="str">
        <f>IFERROR(IF(Loan_Not_Paid*Values_Entered,Ending_Balance,""), "")</f>
        <v/>
      </c>
    </row>
    <row r="111" spans="2:8" x14ac:dyDescent="0.25">
      <c r="B111" s="234" t="str">
        <f>IFERROR(IF(Loan_Not_Paid*Values_Entered,Payment_Number,""), "")</f>
        <v/>
      </c>
      <c r="C111" s="235" t="str">
        <f>IFERROR(IF(Loan_Not_Paid*Values_Entered,Payment_Date,""), "")</f>
        <v/>
      </c>
      <c r="D111" s="236" t="str">
        <f>IFERROR(IF(Loan_Not_Paid*Values_Entered,Beginning_Balance,""), "")</f>
        <v/>
      </c>
      <c r="E111" s="236" t="str">
        <f>IFERROR(IF(Loan_Not_Paid*Values_Entered,Monthly_Payment,""), "")</f>
        <v/>
      </c>
      <c r="F111" s="236" t="str">
        <f>IFERROR(IF(Loan_Not_Paid*Values_Entered,Principal,""), "")</f>
        <v/>
      </c>
      <c r="G111" s="236" t="str">
        <f>IFERROR(IF(Loan_Not_Paid*Values_Entered,Interest,""), "")</f>
        <v/>
      </c>
      <c r="H111" s="236" t="str">
        <f>IFERROR(IF(Loan_Not_Paid*Values_Entered,Ending_Balance,""), "")</f>
        <v/>
      </c>
    </row>
    <row r="112" spans="2:8" x14ac:dyDescent="0.25">
      <c r="B112" s="234" t="str">
        <f>IFERROR(IF(Loan_Not_Paid*Values_Entered,Payment_Number,""), "")</f>
        <v/>
      </c>
      <c r="C112" s="235" t="str">
        <f>IFERROR(IF(Loan_Not_Paid*Values_Entered,Payment_Date,""), "")</f>
        <v/>
      </c>
      <c r="D112" s="236" t="str">
        <f>IFERROR(IF(Loan_Not_Paid*Values_Entered,Beginning_Balance,""), "")</f>
        <v/>
      </c>
      <c r="E112" s="236" t="str">
        <f>IFERROR(IF(Loan_Not_Paid*Values_Entered,Monthly_Payment,""), "")</f>
        <v/>
      </c>
      <c r="F112" s="236" t="str">
        <f>IFERROR(IF(Loan_Not_Paid*Values_Entered,Principal,""), "")</f>
        <v/>
      </c>
      <c r="G112" s="236" t="str">
        <f>IFERROR(IF(Loan_Not_Paid*Values_Entered,Interest,""), "")</f>
        <v/>
      </c>
      <c r="H112" s="236" t="str">
        <f>IFERROR(IF(Loan_Not_Paid*Values_Entered,Ending_Balance,""), "")</f>
        <v/>
      </c>
    </row>
    <row r="113" spans="2:8" x14ac:dyDescent="0.25">
      <c r="B113" s="234" t="str">
        <f>IFERROR(IF(Loan_Not_Paid*Values_Entered,Payment_Number,""), "")</f>
        <v/>
      </c>
      <c r="C113" s="235" t="str">
        <f>IFERROR(IF(Loan_Not_Paid*Values_Entered,Payment_Date,""), "")</f>
        <v/>
      </c>
      <c r="D113" s="236" t="str">
        <f>IFERROR(IF(Loan_Not_Paid*Values_Entered,Beginning_Balance,""), "")</f>
        <v/>
      </c>
      <c r="E113" s="236" t="str">
        <f>IFERROR(IF(Loan_Not_Paid*Values_Entered,Monthly_Payment,""), "")</f>
        <v/>
      </c>
      <c r="F113" s="236" t="str">
        <f>IFERROR(IF(Loan_Not_Paid*Values_Entered,Principal,""), "")</f>
        <v/>
      </c>
      <c r="G113" s="236" t="str">
        <f>IFERROR(IF(Loan_Not_Paid*Values_Entered,Interest,""), "")</f>
        <v/>
      </c>
      <c r="H113" s="236" t="str">
        <f>IFERROR(IF(Loan_Not_Paid*Values_Entered,Ending_Balance,""), "")</f>
        <v/>
      </c>
    </row>
    <row r="114" spans="2:8" x14ac:dyDescent="0.25">
      <c r="B114" s="234" t="str">
        <f>IFERROR(IF(Loan_Not_Paid*Values_Entered,Payment_Number,""), "")</f>
        <v/>
      </c>
      <c r="C114" s="235" t="str">
        <f>IFERROR(IF(Loan_Not_Paid*Values_Entered,Payment_Date,""), "")</f>
        <v/>
      </c>
      <c r="D114" s="236" t="str">
        <f>IFERROR(IF(Loan_Not_Paid*Values_Entered,Beginning_Balance,""), "")</f>
        <v/>
      </c>
      <c r="E114" s="236" t="str">
        <f>IFERROR(IF(Loan_Not_Paid*Values_Entered,Monthly_Payment,""), "")</f>
        <v/>
      </c>
      <c r="F114" s="236" t="str">
        <f>IFERROR(IF(Loan_Not_Paid*Values_Entered,Principal,""), "")</f>
        <v/>
      </c>
      <c r="G114" s="236" t="str">
        <f>IFERROR(IF(Loan_Not_Paid*Values_Entered,Interest,""), "")</f>
        <v/>
      </c>
      <c r="H114" s="236" t="str">
        <f>IFERROR(IF(Loan_Not_Paid*Values_Entered,Ending_Balance,""), "")</f>
        <v/>
      </c>
    </row>
    <row r="115" spans="2:8" x14ac:dyDescent="0.25">
      <c r="B115" s="234" t="str">
        <f>IFERROR(IF(Loan_Not_Paid*Values_Entered,Payment_Number,""), "")</f>
        <v/>
      </c>
      <c r="C115" s="235" t="str">
        <f>IFERROR(IF(Loan_Not_Paid*Values_Entered,Payment_Date,""), "")</f>
        <v/>
      </c>
      <c r="D115" s="236" t="str">
        <f>IFERROR(IF(Loan_Not_Paid*Values_Entered,Beginning_Balance,""), "")</f>
        <v/>
      </c>
      <c r="E115" s="236" t="str">
        <f>IFERROR(IF(Loan_Not_Paid*Values_Entered,Monthly_Payment,""), "")</f>
        <v/>
      </c>
      <c r="F115" s="236" t="str">
        <f>IFERROR(IF(Loan_Not_Paid*Values_Entered,Principal,""), "")</f>
        <v/>
      </c>
      <c r="G115" s="236" t="str">
        <f>IFERROR(IF(Loan_Not_Paid*Values_Entered,Interest,""), "")</f>
        <v/>
      </c>
      <c r="H115" s="236" t="str">
        <f>IFERROR(IF(Loan_Not_Paid*Values_Entered,Ending_Balance,""), "")</f>
        <v/>
      </c>
    </row>
    <row r="116" spans="2:8" x14ac:dyDescent="0.25">
      <c r="B116" s="234" t="str">
        <f>IFERROR(IF(Loan_Not_Paid*Values_Entered,Payment_Number,""), "")</f>
        <v/>
      </c>
      <c r="C116" s="235" t="str">
        <f>IFERROR(IF(Loan_Not_Paid*Values_Entered,Payment_Date,""), "")</f>
        <v/>
      </c>
      <c r="D116" s="236" t="str">
        <f>IFERROR(IF(Loan_Not_Paid*Values_Entered,Beginning_Balance,""), "")</f>
        <v/>
      </c>
      <c r="E116" s="236" t="str">
        <f>IFERROR(IF(Loan_Not_Paid*Values_Entered,Monthly_Payment,""), "")</f>
        <v/>
      </c>
      <c r="F116" s="236" t="str">
        <f>IFERROR(IF(Loan_Not_Paid*Values_Entered,Principal,""), "")</f>
        <v/>
      </c>
      <c r="G116" s="236" t="str">
        <f>IFERROR(IF(Loan_Not_Paid*Values_Entered,Interest,""), "")</f>
        <v/>
      </c>
      <c r="H116" s="236" t="str">
        <f>IFERROR(IF(Loan_Not_Paid*Values_Entered,Ending_Balance,""), "")</f>
        <v/>
      </c>
    </row>
    <row r="117" spans="2:8" ht="14.25" customHeight="1" x14ac:dyDescent="0.25">
      <c r="B117" s="234" t="str">
        <f>IFERROR(IF(Loan_Not_Paid*Values_Entered,Payment_Number,""), "")</f>
        <v/>
      </c>
      <c r="C117" s="235" t="str">
        <f>IFERROR(IF(Loan_Not_Paid*Values_Entered,Payment_Date,""), "")</f>
        <v/>
      </c>
      <c r="D117" s="236" t="str">
        <f>IFERROR(IF(Loan_Not_Paid*Values_Entered,Beginning_Balance,""), "")</f>
        <v/>
      </c>
      <c r="E117" s="236" t="str">
        <f>IFERROR(IF(Loan_Not_Paid*Values_Entered,Monthly_Payment,""), "")</f>
        <v/>
      </c>
      <c r="F117" s="236" t="str">
        <f>IFERROR(IF(Loan_Not_Paid*Values_Entered,Principal,""), "")</f>
        <v/>
      </c>
      <c r="G117" s="236" t="str">
        <f>IFERROR(IF(Loan_Not_Paid*Values_Entered,Interest,""), "")</f>
        <v/>
      </c>
      <c r="H117" s="236" t="str">
        <f>IFERROR(IF(Loan_Not_Paid*Values_Entered,Ending_Balance,""), "")</f>
        <v/>
      </c>
    </row>
    <row r="118" spans="2:8" x14ac:dyDescent="0.25">
      <c r="B118" s="234" t="str">
        <f>IFERROR(IF(Loan_Not_Paid*Values_Entered,Payment_Number,""), "")</f>
        <v/>
      </c>
      <c r="C118" s="235" t="str">
        <f>IFERROR(IF(Loan_Not_Paid*Values_Entered,Payment_Date,""), "")</f>
        <v/>
      </c>
      <c r="D118" s="236" t="str">
        <f>IFERROR(IF(Loan_Not_Paid*Values_Entered,Beginning_Balance,""), "")</f>
        <v/>
      </c>
      <c r="E118" s="236" t="str">
        <f>IFERROR(IF(Loan_Not_Paid*Values_Entered,Monthly_Payment,""), "")</f>
        <v/>
      </c>
      <c r="F118" s="236" t="str">
        <f>IFERROR(IF(Loan_Not_Paid*Values_Entered,Principal,""), "")</f>
        <v/>
      </c>
      <c r="G118" s="236" t="str">
        <f>IFERROR(IF(Loan_Not_Paid*Values_Entered,Interest,""), "")</f>
        <v/>
      </c>
      <c r="H118" s="236" t="str">
        <f>IFERROR(IF(Loan_Not_Paid*Values_Entered,Ending_Balance,""), "")</f>
        <v/>
      </c>
    </row>
    <row r="119" spans="2:8" x14ac:dyDescent="0.25">
      <c r="B119" s="234" t="str">
        <f>IFERROR(IF(Loan_Not_Paid*Values_Entered,Payment_Number,""), "")</f>
        <v/>
      </c>
      <c r="C119" s="235" t="str">
        <f>IFERROR(IF(Loan_Not_Paid*Values_Entered,Payment_Date,""), "")</f>
        <v/>
      </c>
      <c r="D119" s="236" t="str">
        <f>IFERROR(IF(Loan_Not_Paid*Values_Entered,Beginning_Balance,""), "")</f>
        <v/>
      </c>
      <c r="E119" s="236" t="str">
        <f>IFERROR(IF(Loan_Not_Paid*Values_Entered,Monthly_Payment,""), "")</f>
        <v/>
      </c>
      <c r="F119" s="236" t="str">
        <f>IFERROR(IF(Loan_Not_Paid*Values_Entered,Principal,""), "")</f>
        <v/>
      </c>
      <c r="G119" s="236" t="str">
        <f>IFERROR(IF(Loan_Not_Paid*Values_Entered,Interest,""), "")</f>
        <v/>
      </c>
      <c r="H119" s="236" t="str">
        <f>IFERROR(IF(Loan_Not_Paid*Values_Entered,Ending_Balance,""), "")</f>
        <v/>
      </c>
    </row>
    <row r="120" spans="2:8" x14ac:dyDescent="0.25">
      <c r="B120" s="234" t="str">
        <f>IFERROR(IF(Loan_Not_Paid*Values_Entered,Payment_Number,""), "")</f>
        <v/>
      </c>
      <c r="C120" s="235" t="str">
        <f>IFERROR(IF(Loan_Not_Paid*Values_Entered,Payment_Date,""), "")</f>
        <v/>
      </c>
      <c r="D120" s="236" t="str">
        <f>IFERROR(IF(Loan_Not_Paid*Values_Entered,Beginning_Balance,""), "")</f>
        <v/>
      </c>
      <c r="E120" s="236" t="str">
        <f>IFERROR(IF(Loan_Not_Paid*Values_Entered,Monthly_Payment,""), "")</f>
        <v/>
      </c>
      <c r="F120" s="236" t="str">
        <f>IFERROR(IF(Loan_Not_Paid*Values_Entered,Principal,""), "")</f>
        <v/>
      </c>
      <c r="G120" s="236" t="str">
        <f>IFERROR(IF(Loan_Not_Paid*Values_Entered,Interest,""), "")</f>
        <v/>
      </c>
      <c r="H120" s="236" t="str">
        <f>IFERROR(IF(Loan_Not_Paid*Values_Entered,Ending_Balance,""), "")</f>
        <v/>
      </c>
    </row>
    <row r="121" spans="2:8" x14ac:dyDescent="0.25">
      <c r="B121" s="234" t="str">
        <f>IFERROR(IF(Loan_Not_Paid*Values_Entered,Payment_Number,""), "")</f>
        <v/>
      </c>
      <c r="C121" s="235" t="str">
        <f>IFERROR(IF(Loan_Not_Paid*Values_Entered,Payment_Date,""), "")</f>
        <v/>
      </c>
      <c r="D121" s="236" t="str">
        <f>IFERROR(IF(Loan_Not_Paid*Values_Entered,Beginning_Balance,""), "")</f>
        <v/>
      </c>
      <c r="E121" s="236" t="str">
        <f>IFERROR(IF(Loan_Not_Paid*Values_Entered,Monthly_Payment,""), "")</f>
        <v/>
      </c>
      <c r="F121" s="236" t="str">
        <f>IFERROR(IF(Loan_Not_Paid*Values_Entered,Principal,""), "")</f>
        <v/>
      </c>
      <c r="G121" s="236" t="str">
        <f>IFERROR(IF(Loan_Not_Paid*Values_Entered,Interest,""), "")</f>
        <v/>
      </c>
      <c r="H121" s="236" t="str">
        <f>IFERROR(IF(Loan_Not_Paid*Values_Entered,Ending_Balance,""), "")</f>
        <v/>
      </c>
    </row>
    <row r="122" spans="2:8" x14ac:dyDescent="0.25">
      <c r="B122" s="234" t="str">
        <f>IFERROR(IF(Loan_Not_Paid*Values_Entered,Payment_Number,""), "")</f>
        <v/>
      </c>
      <c r="C122" s="235" t="str">
        <f>IFERROR(IF(Loan_Not_Paid*Values_Entered,Payment_Date,""), "")</f>
        <v/>
      </c>
      <c r="D122" s="236" t="str">
        <f>IFERROR(IF(Loan_Not_Paid*Values_Entered,Beginning_Balance,""), "")</f>
        <v/>
      </c>
      <c r="E122" s="236" t="str">
        <f>IFERROR(IF(Loan_Not_Paid*Values_Entered,Monthly_Payment,""), "")</f>
        <v/>
      </c>
      <c r="F122" s="236" t="str">
        <f>IFERROR(IF(Loan_Not_Paid*Values_Entered,Principal,""), "")</f>
        <v/>
      </c>
      <c r="G122" s="236" t="str">
        <f>IFERROR(IF(Loan_Not_Paid*Values_Entered,Interest,""), "")</f>
        <v/>
      </c>
      <c r="H122" s="236" t="str">
        <f>IFERROR(IF(Loan_Not_Paid*Values_Entered,Ending_Balance,""), "")</f>
        <v/>
      </c>
    </row>
    <row r="123" spans="2:8" x14ac:dyDescent="0.25">
      <c r="B123" s="234" t="str">
        <f>IFERROR(IF(Loan_Not_Paid*Values_Entered,Payment_Number,""), "")</f>
        <v/>
      </c>
      <c r="C123" s="235" t="str">
        <f>IFERROR(IF(Loan_Not_Paid*Values_Entered,Payment_Date,""), "")</f>
        <v/>
      </c>
      <c r="D123" s="236" t="str">
        <f>IFERROR(IF(Loan_Not_Paid*Values_Entered,Beginning_Balance,""), "")</f>
        <v/>
      </c>
      <c r="E123" s="236" t="str">
        <f>IFERROR(IF(Loan_Not_Paid*Values_Entered,Monthly_Payment,""), "")</f>
        <v/>
      </c>
      <c r="F123" s="236" t="str">
        <f>IFERROR(IF(Loan_Not_Paid*Values_Entered,Principal,""), "")</f>
        <v/>
      </c>
      <c r="G123" s="236" t="str">
        <f>IFERROR(IF(Loan_Not_Paid*Values_Entered,Interest,""), "")</f>
        <v/>
      </c>
      <c r="H123" s="236" t="str">
        <f>IFERROR(IF(Loan_Not_Paid*Values_Entered,Ending_Balance,""), "")</f>
        <v/>
      </c>
    </row>
    <row r="124" spans="2:8" x14ac:dyDescent="0.25">
      <c r="B124" s="234" t="str">
        <f>IFERROR(IF(Loan_Not_Paid*Values_Entered,Payment_Number,""), "")</f>
        <v/>
      </c>
      <c r="C124" s="235" t="str">
        <f>IFERROR(IF(Loan_Not_Paid*Values_Entered,Payment_Date,""), "")</f>
        <v/>
      </c>
      <c r="D124" s="236" t="str">
        <f>IFERROR(IF(Loan_Not_Paid*Values_Entered,Beginning_Balance,""), "")</f>
        <v/>
      </c>
      <c r="E124" s="236" t="str">
        <f>IFERROR(IF(Loan_Not_Paid*Values_Entered,Monthly_Payment,""), "")</f>
        <v/>
      </c>
      <c r="F124" s="236" t="str">
        <f>IFERROR(IF(Loan_Not_Paid*Values_Entered,Principal,""), "")</f>
        <v/>
      </c>
      <c r="G124" s="236" t="str">
        <f>IFERROR(IF(Loan_Not_Paid*Values_Entered,Interest,""), "")</f>
        <v/>
      </c>
      <c r="H124" s="236" t="str">
        <f>IFERROR(IF(Loan_Not_Paid*Values_Entered,Ending_Balance,""), "")</f>
        <v/>
      </c>
    </row>
    <row r="125" spans="2:8" x14ac:dyDescent="0.25">
      <c r="B125" s="234" t="str">
        <f>IFERROR(IF(Loan_Not_Paid*Values_Entered,Payment_Number,""), "")</f>
        <v/>
      </c>
      <c r="C125" s="235" t="str">
        <f>IFERROR(IF(Loan_Not_Paid*Values_Entered,Payment_Date,""), "")</f>
        <v/>
      </c>
      <c r="D125" s="236" t="str">
        <f>IFERROR(IF(Loan_Not_Paid*Values_Entered,Beginning_Balance,""), "")</f>
        <v/>
      </c>
      <c r="E125" s="236" t="str">
        <f>IFERROR(IF(Loan_Not_Paid*Values_Entered,Monthly_Payment,""), "")</f>
        <v/>
      </c>
      <c r="F125" s="236" t="str">
        <f>IFERROR(IF(Loan_Not_Paid*Values_Entered,Principal,""), "")</f>
        <v/>
      </c>
      <c r="G125" s="236" t="str">
        <f>IFERROR(IF(Loan_Not_Paid*Values_Entered,Interest,""), "")</f>
        <v/>
      </c>
      <c r="H125" s="236" t="str">
        <f>IFERROR(IF(Loan_Not_Paid*Values_Entered,Ending_Balance,""), "")</f>
        <v/>
      </c>
    </row>
    <row r="126" spans="2:8" x14ac:dyDescent="0.25">
      <c r="B126" s="234" t="str">
        <f>IFERROR(IF(Loan_Not_Paid*Values_Entered,Payment_Number,""), "")</f>
        <v/>
      </c>
      <c r="C126" s="235" t="str">
        <f>IFERROR(IF(Loan_Not_Paid*Values_Entered,Payment_Date,""), "")</f>
        <v/>
      </c>
      <c r="D126" s="236" t="str">
        <f>IFERROR(IF(Loan_Not_Paid*Values_Entered,Beginning_Balance,""), "")</f>
        <v/>
      </c>
      <c r="E126" s="236" t="str">
        <f>IFERROR(IF(Loan_Not_Paid*Values_Entered,Monthly_Payment,""), "")</f>
        <v/>
      </c>
      <c r="F126" s="236" t="str">
        <f>IFERROR(IF(Loan_Not_Paid*Values_Entered,Principal,""), "")</f>
        <v/>
      </c>
      <c r="G126" s="236" t="str">
        <f>IFERROR(IF(Loan_Not_Paid*Values_Entered,Interest,""), "")</f>
        <v/>
      </c>
      <c r="H126" s="236" t="str">
        <f>IFERROR(IF(Loan_Not_Paid*Values_Entered,Ending_Balance,""), "")</f>
        <v/>
      </c>
    </row>
    <row r="127" spans="2:8" x14ac:dyDescent="0.25">
      <c r="B127" s="234" t="str">
        <f>IFERROR(IF(Loan_Not_Paid*Values_Entered,Payment_Number,""), "")</f>
        <v/>
      </c>
      <c r="C127" s="235" t="str">
        <f>IFERROR(IF(Loan_Not_Paid*Values_Entered,Payment_Date,""), "")</f>
        <v/>
      </c>
      <c r="D127" s="236" t="str">
        <f>IFERROR(IF(Loan_Not_Paid*Values_Entered,Beginning_Balance,""), "")</f>
        <v/>
      </c>
      <c r="E127" s="236" t="str">
        <f>IFERROR(IF(Loan_Not_Paid*Values_Entered,Monthly_Payment,""), "")</f>
        <v/>
      </c>
      <c r="F127" s="236" t="str">
        <f>IFERROR(IF(Loan_Not_Paid*Values_Entered,Principal,""), "")</f>
        <v/>
      </c>
      <c r="G127" s="236" t="str">
        <f>IFERROR(IF(Loan_Not_Paid*Values_Entered,Interest,""), "")</f>
        <v/>
      </c>
      <c r="H127" s="236" t="str">
        <f>IFERROR(IF(Loan_Not_Paid*Values_Entered,Ending_Balance,""), "")</f>
        <v/>
      </c>
    </row>
    <row r="128" spans="2:8" x14ac:dyDescent="0.25">
      <c r="B128" s="234" t="str">
        <f>IFERROR(IF(Loan_Not_Paid*Values_Entered,Payment_Number,""), "")</f>
        <v/>
      </c>
      <c r="C128" s="235" t="str">
        <f>IFERROR(IF(Loan_Not_Paid*Values_Entered,Payment_Date,""), "")</f>
        <v/>
      </c>
      <c r="D128" s="236" t="str">
        <f>IFERROR(IF(Loan_Not_Paid*Values_Entered,Beginning_Balance,""), "")</f>
        <v/>
      </c>
      <c r="E128" s="236" t="str">
        <f>IFERROR(IF(Loan_Not_Paid*Values_Entered,Monthly_Payment,""), "")</f>
        <v/>
      </c>
      <c r="F128" s="236" t="str">
        <f>IFERROR(IF(Loan_Not_Paid*Values_Entered,Principal,""), "")</f>
        <v/>
      </c>
      <c r="G128" s="236" t="str">
        <f>IFERROR(IF(Loan_Not_Paid*Values_Entered,Interest,""), "")</f>
        <v/>
      </c>
      <c r="H128" s="236" t="str">
        <f>IFERROR(IF(Loan_Not_Paid*Values_Entered,Ending_Balance,""), "")</f>
        <v/>
      </c>
    </row>
    <row r="129" spans="2:8" x14ac:dyDescent="0.25">
      <c r="B129" s="234" t="str">
        <f>IFERROR(IF(Loan_Not_Paid*Values_Entered,Payment_Number,""), "")</f>
        <v/>
      </c>
      <c r="C129" s="235" t="str">
        <f>IFERROR(IF(Loan_Not_Paid*Values_Entered,Payment_Date,""), "")</f>
        <v/>
      </c>
      <c r="D129" s="236" t="str">
        <f>IFERROR(IF(Loan_Not_Paid*Values_Entered,Beginning_Balance,""), "")</f>
        <v/>
      </c>
      <c r="E129" s="236" t="str">
        <f>IFERROR(IF(Loan_Not_Paid*Values_Entered,Monthly_Payment,""), "")</f>
        <v/>
      </c>
      <c r="F129" s="236" t="str">
        <f>IFERROR(IF(Loan_Not_Paid*Values_Entered,Principal,""), "")</f>
        <v/>
      </c>
      <c r="G129" s="236" t="str">
        <f>IFERROR(IF(Loan_Not_Paid*Values_Entered,Interest,""), "")</f>
        <v/>
      </c>
      <c r="H129" s="236" t="str">
        <f>IFERROR(IF(Loan_Not_Paid*Values_Entered,Ending_Balance,""), "")</f>
        <v/>
      </c>
    </row>
    <row r="130" spans="2:8" x14ac:dyDescent="0.25">
      <c r="B130" s="234" t="str">
        <f>IFERROR(IF(Loan_Not_Paid*Values_Entered,Payment_Number,""), "")</f>
        <v/>
      </c>
      <c r="C130" s="235" t="str">
        <f>IFERROR(IF(Loan_Not_Paid*Values_Entered,Payment_Date,""), "")</f>
        <v/>
      </c>
      <c r="D130" s="236" t="str">
        <f>IFERROR(IF(Loan_Not_Paid*Values_Entered,Beginning_Balance,""), "")</f>
        <v/>
      </c>
      <c r="E130" s="236" t="str">
        <f>IFERROR(IF(Loan_Not_Paid*Values_Entered,Monthly_Payment,""), "")</f>
        <v/>
      </c>
      <c r="F130" s="236" t="str">
        <f>IFERROR(IF(Loan_Not_Paid*Values_Entered,Principal,""), "")</f>
        <v/>
      </c>
      <c r="G130" s="236" t="str">
        <f>IFERROR(IF(Loan_Not_Paid*Values_Entered,Interest,""), "")</f>
        <v/>
      </c>
      <c r="H130" s="236" t="str">
        <f>IFERROR(IF(Loan_Not_Paid*Values_Entered,Ending_Balance,""), "")</f>
        <v/>
      </c>
    </row>
    <row r="131" spans="2:8" x14ac:dyDescent="0.25">
      <c r="B131" s="234" t="str">
        <f>IFERROR(IF(Loan_Not_Paid*Values_Entered,Payment_Number,""), "")</f>
        <v/>
      </c>
      <c r="C131" s="235" t="str">
        <f>IFERROR(IF(Loan_Not_Paid*Values_Entered,Payment_Date,""), "")</f>
        <v/>
      </c>
      <c r="D131" s="236" t="str">
        <f>IFERROR(IF(Loan_Not_Paid*Values_Entered,Beginning_Balance,""), "")</f>
        <v/>
      </c>
      <c r="E131" s="236" t="str">
        <f>IFERROR(IF(Loan_Not_Paid*Values_Entered,Monthly_Payment,""), "")</f>
        <v/>
      </c>
      <c r="F131" s="236" t="str">
        <f>IFERROR(IF(Loan_Not_Paid*Values_Entered,Principal,""), "")</f>
        <v/>
      </c>
      <c r="G131" s="236" t="str">
        <f>IFERROR(IF(Loan_Not_Paid*Values_Entered,Interest,""), "")</f>
        <v/>
      </c>
      <c r="H131" s="236" t="str">
        <f>IFERROR(IF(Loan_Not_Paid*Values_Entered,Ending_Balance,""), "")</f>
        <v/>
      </c>
    </row>
    <row r="132" spans="2:8" x14ac:dyDescent="0.25">
      <c r="B132" s="234" t="str">
        <f>IFERROR(IF(Loan_Not_Paid*Values_Entered,Payment_Number,""), "")</f>
        <v/>
      </c>
      <c r="C132" s="235" t="str">
        <f>IFERROR(IF(Loan_Not_Paid*Values_Entered,Payment_Date,""), "")</f>
        <v/>
      </c>
      <c r="D132" s="236" t="str">
        <f>IFERROR(IF(Loan_Not_Paid*Values_Entered,Beginning_Balance,""), "")</f>
        <v/>
      </c>
      <c r="E132" s="236" t="str">
        <f>IFERROR(IF(Loan_Not_Paid*Values_Entered,Monthly_Payment,""), "")</f>
        <v/>
      </c>
      <c r="F132" s="236" t="str">
        <f>IFERROR(IF(Loan_Not_Paid*Values_Entered,Principal,""), "")</f>
        <v/>
      </c>
      <c r="G132" s="236" t="str">
        <f>IFERROR(IF(Loan_Not_Paid*Values_Entered,Interest,""), "")</f>
        <v/>
      </c>
      <c r="H132" s="236" t="str">
        <f>IFERROR(IF(Loan_Not_Paid*Values_Entered,Ending_Balance,""), "")</f>
        <v/>
      </c>
    </row>
    <row r="133" spans="2:8" x14ac:dyDescent="0.25">
      <c r="B133" s="234" t="str">
        <f>IFERROR(IF(Loan_Not_Paid*Values_Entered,Payment_Number,""), "")</f>
        <v/>
      </c>
      <c r="C133" s="235" t="str">
        <f>IFERROR(IF(Loan_Not_Paid*Values_Entered,Payment_Date,""), "")</f>
        <v/>
      </c>
      <c r="D133" s="236" t="str">
        <f>IFERROR(IF(Loan_Not_Paid*Values_Entered,Beginning_Balance,""), "")</f>
        <v/>
      </c>
      <c r="E133" s="236" t="str">
        <f>IFERROR(IF(Loan_Not_Paid*Values_Entered,Monthly_Payment,""), "")</f>
        <v/>
      </c>
      <c r="F133" s="236" t="str">
        <f>IFERROR(IF(Loan_Not_Paid*Values_Entered,Principal,""), "")</f>
        <v/>
      </c>
      <c r="G133" s="236" t="str">
        <f>IFERROR(IF(Loan_Not_Paid*Values_Entered,Interest,""), "")</f>
        <v/>
      </c>
      <c r="H133" s="236" t="str">
        <f>IFERROR(IF(Loan_Not_Paid*Values_Entered,Ending_Balance,""), "")</f>
        <v/>
      </c>
    </row>
    <row r="134" spans="2:8" x14ac:dyDescent="0.25">
      <c r="B134" s="234" t="str">
        <f>IFERROR(IF(Loan_Not_Paid*Values_Entered,Payment_Number,""), "")</f>
        <v/>
      </c>
      <c r="C134" s="235" t="str">
        <f>IFERROR(IF(Loan_Not_Paid*Values_Entered,Payment_Date,""), "")</f>
        <v/>
      </c>
      <c r="D134" s="236" t="str">
        <f>IFERROR(IF(Loan_Not_Paid*Values_Entered,Beginning_Balance,""), "")</f>
        <v/>
      </c>
      <c r="E134" s="236" t="str">
        <f>IFERROR(IF(Loan_Not_Paid*Values_Entered,Monthly_Payment,""), "")</f>
        <v/>
      </c>
      <c r="F134" s="236" t="str">
        <f>IFERROR(IF(Loan_Not_Paid*Values_Entered,Principal,""), "")</f>
        <v/>
      </c>
      <c r="G134" s="236" t="str">
        <f>IFERROR(IF(Loan_Not_Paid*Values_Entered,Interest,""), "")</f>
        <v/>
      </c>
      <c r="H134" s="236" t="str">
        <f>IFERROR(IF(Loan_Not_Paid*Values_Entered,Ending_Balance,""), "")</f>
        <v/>
      </c>
    </row>
    <row r="135" spans="2:8" x14ac:dyDescent="0.25">
      <c r="B135" s="234" t="str">
        <f>IFERROR(IF(Loan_Not_Paid*Values_Entered,Payment_Number,""), "")</f>
        <v/>
      </c>
      <c r="C135" s="235" t="str">
        <f>IFERROR(IF(Loan_Not_Paid*Values_Entered,Payment_Date,""), "")</f>
        <v/>
      </c>
      <c r="D135" s="236" t="str">
        <f>IFERROR(IF(Loan_Not_Paid*Values_Entered,Beginning_Balance,""), "")</f>
        <v/>
      </c>
      <c r="E135" s="236" t="str">
        <f>IFERROR(IF(Loan_Not_Paid*Values_Entered,Monthly_Payment,""), "")</f>
        <v/>
      </c>
      <c r="F135" s="236" t="str">
        <f>IFERROR(IF(Loan_Not_Paid*Values_Entered,Principal,""), "")</f>
        <v/>
      </c>
      <c r="G135" s="236" t="str">
        <f>IFERROR(IF(Loan_Not_Paid*Values_Entered,Interest,""), "")</f>
        <v/>
      </c>
      <c r="H135" s="236" t="str">
        <f>IFERROR(IF(Loan_Not_Paid*Values_Entered,Ending_Balance,""), "")</f>
        <v/>
      </c>
    </row>
    <row r="136" spans="2:8" x14ac:dyDescent="0.25">
      <c r="B136" s="234" t="str">
        <f>IFERROR(IF(Loan_Not_Paid*Values_Entered,Payment_Number,""), "")</f>
        <v/>
      </c>
      <c r="C136" s="235" t="str">
        <f>IFERROR(IF(Loan_Not_Paid*Values_Entered,Payment_Date,""), "")</f>
        <v/>
      </c>
      <c r="D136" s="236" t="str">
        <f>IFERROR(IF(Loan_Not_Paid*Values_Entered,Beginning_Balance,""), "")</f>
        <v/>
      </c>
      <c r="E136" s="236" t="str">
        <f>IFERROR(IF(Loan_Not_Paid*Values_Entered,Monthly_Payment,""), "")</f>
        <v/>
      </c>
      <c r="F136" s="236" t="str">
        <f>IFERROR(IF(Loan_Not_Paid*Values_Entered,Principal,""), "")</f>
        <v/>
      </c>
      <c r="G136" s="236" t="str">
        <f>IFERROR(IF(Loan_Not_Paid*Values_Entered,Interest,""), "")</f>
        <v/>
      </c>
      <c r="H136" s="236" t="str">
        <f>IFERROR(IF(Loan_Not_Paid*Values_Entered,Ending_Balance,""), "")</f>
        <v/>
      </c>
    </row>
    <row r="137" spans="2:8" x14ac:dyDescent="0.25">
      <c r="B137" s="234" t="str">
        <f>IFERROR(IF(Loan_Not_Paid*Values_Entered,Payment_Number,""), "")</f>
        <v/>
      </c>
      <c r="C137" s="235" t="str">
        <f>IFERROR(IF(Loan_Not_Paid*Values_Entered,Payment_Date,""), "")</f>
        <v/>
      </c>
      <c r="D137" s="236" t="str">
        <f>IFERROR(IF(Loan_Not_Paid*Values_Entered,Beginning_Balance,""), "")</f>
        <v/>
      </c>
      <c r="E137" s="236" t="str">
        <f>IFERROR(IF(Loan_Not_Paid*Values_Entered,Monthly_Payment,""), "")</f>
        <v/>
      </c>
      <c r="F137" s="236" t="str">
        <f>IFERROR(IF(Loan_Not_Paid*Values_Entered,Principal,""), "")</f>
        <v/>
      </c>
      <c r="G137" s="236" t="str">
        <f>IFERROR(IF(Loan_Not_Paid*Values_Entered,Interest,""), "")</f>
        <v/>
      </c>
      <c r="H137" s="236" t="str">
        <f>IFERROR(IF(Loan_Not_Paid*Values_Entered,Ending_Balance,""), "")</f>
        <v/>
      </c>
    </row>
    <row r="138" spans="2:8" x14ac:dyDescent="0.25">
      <c r="B138" s="234" t="str">
        <f>IFERROR(IF(Loan_Not_Paid*Values_Entered,Payment_Number,""), "")</f>
        <v/>
      </c>
      <c r="C138" s="235" t="str">
        <f>IFERROR(IF(Loan_Not_Paid*Values_Entered,Payment_Date,""), "")</f>
        <v/>
      </c>
      <c r="D138" s="236" t="str">
        <f>IFERROR(IF(Loan_Not_Paid*Values_Entered,Beginning_Balance,""), "")</f>
        <v/>
      </c>
      <c r="E138" s="236" t="str">
        <f>IFERROR(IF(Loan_Not_Paid*Values_Entered,Monthly_Payment,""), "")</f>
        <v/>
      </c>
      <c r="F138" s="236" t="str">
        <f>IFERROR(IF(Loan_Not_Paid*Values_Entered,Principal,""), "")</f>
        <v/>
      </c>
      <c r="G138" s="236" t="str">
        <f>IFERROR(IF(Loan_Not_Paid*Values_Entered,Interest,""), "")</f>
        <v/>
      </c>
      <c r="H138" s="236" t="str">
        <f>IFERROR(IF(Loan_Not_Paid*Values_Entered,Ending_Balance,""), "")</f>
        <v/>
      </c>
    </row>
    <row r="139" spans="2:8" x14ac:dyDescent="0.25">
      <c r="B139" s="234" t="str">
        <f>IFERROR(IF(Loan_Not_Paid*Values_Entered,Payment_Number,""), "")</f>
        <v/>
      </c>
      <c r="C139" s="235" t="str">
        <f>IFERROR(IF(Loan_Not_Paid*Values_Entered,Payment_Date,""), "")</f>
        <v/>
      </c>
      <c r="D139" s="236" t="str">
        <f>IFERROR(IF(Loan_Not_Paid*Values_Entered,Beginning_Balance,""), "")</f>
        <v/>
      </c>
      <c r="E139" s="236" t="str">
        <f>IFERROR(IF(Loan_Not_Paid*Values_Entered,Monthly_Payment,""), "")</f>
        <v/>
      </c>
      <c r="F139" s="236" t="str">
        <f>IFERROR(IF(Loan_Not_Paid*Values_Entered,Principal,""), "")</f>
        <v/>
      </c>
      <c r="G139" s="236" t="str">
        <f>IFERROR(IF(Loan_Not_Paid*Values_Entered,Interest,""), "")</f>
        <v/>
      </c>
      <c r="H139" s="236" t="str">
        <f>IFERROR(IF(Loan_Not_Paid*Values_Entered,Ending_Balance,""), "")</f>
        <v/>
      </c>
    </row>
    <row r="140" spans="2:8" x14ac:dyDescent="0.25">
      <c r="B140" s="234" t="str">
        <f>IFERROR(IF(Loan_Not_Paid*Values_Entered,Payment_Number,""), "")</f>
        <v/>
      </c>
      <c r="C140" s="235" t="str">
        <f>IFERROR(IF(Loan_Not_Paid*Values_Entered,Payment_Date,""), "")</f>
        <v/>
      </c>
      <c r="D140" s="236" t="str">
        <f>IFERROR(IF(Loan_Not_Paid*Values_Entered,Beginning_Balance,""), "")</f>
        <v/>
      </c>
      <c r="E140" s="236" t="str">
        <f>IFERROR(IF(Loan_Not_Paid*Values_Entered,Monthly_Payment,""), "")</f>
        <v/>
      </c>
      <c r="F140" s="236" t="str">
        <f>IFERROR(IF(Loan_Not_Paid*Values_Entered,Principal,""), "")</f>
        <v/>
      </c>
      <c r="G140" s="236" t="str">
        <f>IFERROR(IF(Loan_Not_Paid*Values_Entered,Interest,""), "")</f>
        <v/>
      </c>
      <c r="H140" s="236" t="str">
        <f>IFERROR(IF(Loan_Not_Paid*Values_Entered,Ending_Balance,""), "")</f>
        <v/>
      </c>
    </row>
    <row r="141" spans="2:8" x14ac:dyDescent="0.25">
      <c r="B141" s="234" t="str">
        <f>IFERROR(IF(Loan_Not_Paid*Values_Entered,Payment_Number,""), "")</f>
        <v/>
      </c>
      <c r="C141" s="235" t="str">
        <f>IFERROR(IF(Loan_Not_Paid*Values_Entered,Payment_Date,""), "")</f>
        <v/>
      </c>
      <c r="D141" s="236" t="str">
        <f>IFERROR(IF(Loan_Not_Paid*Values_Entered,Beginning_Balance,""), "")</f>
        <v/>
      </c>
      <c r="E141" s="236" t="str">
        <f>IFERROR(IF(Loan_Not_Paid*Values_Entered,Monthly_Payment,""), "")</f>
        <v/>
      </c>
      <c r="F141" s="236" t="str">
        <f>IFERROR(IF(Loan_Not_Paid*Values_Entered,Principal,""), "")</f>
        <v/>
      </c>
      <c r="G141" s="236" t="str">
        <f>IFERROR(IF(Loan_Not_Paid*Values_Entered,Interest,""), "")</f>
        <v/>
      </c>
      <c r="H141" s="236" t="str">
        <f>IFERROR(IF(Loan_Not_Paid*Values_Entered,Ending_Balance,""), "")</f>
        <v/>
      </c>
    </row>
    <row r="142" spans="2:8" x14ac:dyDescent="0.25">
      <c r="B142" s="234" t="str">
        <f>IFERROR(IF(Loan_Not_Paid*Values_Entered,Payment_Number,""), "")</f>
        <v/>
      </c>
      <c r="C142" s="235" t="str">
        <f>IFERROR(IF(Loan_Not_Paid*Values_Entered,Payment_Date,""), "")</f>
        <v/>
      </c>
      <c r="D142" s="236" t="str">
        <f>IFERROR(IF(Loan_Not_Paid*Values_Entered,Beginning_Balance,""), "")</f>
        <v/>
      </c>
      <c r="E142" s="236" t="str">
        <f>IFERROR(IF(Loan_Not_Paid*Values_Entered,Monthly_Payment,""), "")</f>
        <v/>
      </c>
      <c r="F142" s="236" t="str">
        <f>IFERROR(IF(Loan_Not_Paid*Values_Entered,Principal,""), "")</f>
        <v/>
      </c>
      <c r="G142" s="236" t="str">
        <f>IFERROR(IF(Loan_Not_Paid*Values_Entered,Interest,""), "")</f>
        <v/>
      </c>
      <c r="H142" s="236" t="str">
        <f>IFERROR(IF(Loan_Not_Paid*Values_Entered,Ending_Balance,""), "")</f>
        <v/>
      </c>
    </row>
    <row r="143" spans="2:8" x14ac:dyDescent="0.25">
      <c r="B143" s="234" t="str">
        <f>IFERROR(IF(Loan_Not_Paid*Values_Entered,Payment_Number,""), "")</f>
        <v/>
      </c>
      <c r="C143" s="235" t="str">
        <f>IFERROR(IF(Loan_Not_Paid*Values_Entered,Payment_Date,""), "")</f>
        <v/>
      </c>
      <c r="D143" s="236" t="str">
        <f>IFERROR(IF(Loan_Not_Paid*Values_Entered,Beginning_Balance,""), "")</f>
        <v/>
      </c>
      <c r="E143" s="236" t="str">
        <f>IFERROR(IF(Loan_Not_Paid*Values_Entered,Monthly_Payment,""), "")</f>
        <v/>
      </c>
      <c r="F143" s="236" t="str">
        <f>IFERROR(IF(Loan_Not_Paid*Values_Entered,Principal,""), "")</f>
        <v/>
      </c>
      <c r="G143" s="236" t="str">
        <f>IFERROR(IF(Loan_Not_Paid*Values_Entered,Interest,""), "")</f>
        <v/>
      </c>
      <c r="H143" s="236" t="str">
        <f>IFERROR(IF(Loan_Not_Paid*Values_Entered,Ending_Balance,""), "")</f>
        <v/>
      </c>
    </row>
    <row r="144" spans="2:8" x14ac:dyDescent="0.25">
      <c r="B144" s="234" t="str">
        <f>IFERROR(IF(Loan_Not_Paid*Values_Entered,Payment_Number,""), "")</f>
        <v/>
      </c>
      <c r="C144" s="235" t="str">
        <f>IFERROR(IF(Loan_Not_Paid*Values_Entered,Payment_Date,""), "")</f>
        <v/>
      </c>
      <c r="D144" s="236" t="str">
        <f>IFERROR(IF(Loan_Not_Paid*Values_Entered,Beginning_Balance,""), "")</f>
        <v/>
      </c>
      <c r="E144" s="236" t="str">
        <f>IFERROR(IF(Loan_Not_Paid*Values_Entered,Monthly_Payment,""), "")</f>
        <v/>
      </c>
      <c r="F144" s="236" t="str">
        <f>IFERROR(IF(Loan_Not_Paid*Values_Entered,Principal,""), "")</f>
        <v/>
      </c>
      <c r="G144" s="236" t="str">
        <f>IFERROR(IF(Loan_Not_Paid*Values_Entered,Interest,""), "")</f>
        <v/>
      </c>
      <c r="H144" s="236" t="str">
        <f>IFERROR(IF(Loan_Not_Paid*Values_Entered,Ending_Balance,""), "")</f>
        <v/>
      </c>
    </row>
    <row r="145" spans="2:8" x14ac:dyDescent="0.25">
      <c r="B145" s="234" t="str">
        <f>IFERROR(IF(Loan_Not_Paid*Values_Entered,Payment_Number,""), "")</f>
        <v/>
      </c>
      <c r="C145" s="235" t="str">
        <f>IFERROR(IF(Loan_Not_Paid*Values_Entered,Payment_Date,""), "")</f>
        <v/>
      </c>
      <c r="D145" s="236" t="str">
        <f>IFERROR(IF(Loan_Not_Paid*Values_Entered,Beginning_Balance,""), "")</f>
        <v/>
      </c>
      <c r="E145" s="236" t="str">
        <f>IFERROR(IF(Loan_Not_Paid*Values_Entered,Monthly_Payment,""), "")</f>
        <v/>
      </c>
      <c r="F145" s="236" t="str">
        <f>IFERROR(IF(Loan_Not_Paid*Values_Entered,Principal,""), "")</f>
        <v/>
      </c>
      <c r="G145" s="236" t="str">
        <f>IFERROR(IF(Loan_Not_Paid*Values_Entered,Interest,""), "")</f>
        <v/>
      </c>
      <c r="H145" s="236" t="str">
        <f>IFERROR(IF(Loan_Not_Paid*Values_Entered,Ending_Balance,""), "")</f>
        <v/>
      </c>
    </row>
    <row r="146" spans="2:8" x14ac:dyDescent="0.25">
      <c r="B146" s="234" t="str">
        <f>IFERROR(IF(Loan_Not_Paid*Values_Entered,Payment_Number,""), "")</f>
        <v/>
      </c>
      <c r="C146" s="235" t="str">
        <f>IFERROR(IF(Loan_Not_Paid*Values_Entered,Payment_Date,""), "")</f>
        <v/>
      </c>
      <c r="D146" s="236" t="str">
        <f>IFERROR(IF(Loan_Not_Paid*Values_Entered,Beginning_Balance,""), "")</f>
        <v/>
      </c>
      <c r="E146" s="236" t="str">
        <f>IFERROR(IF(Loan_Not_Paid*Values_Entered,Monthly_Payment,""), "")</f>
        <v/>
      </c>
      <c r="F146" s="236" t="str">
        <f>IFERROR(IF(Loan_Not_Paid*Values_Entered,Principal,""), "")</f>
        <v/>
      </c>
      <c r="G146" s="236" t="str">
        <f>IFERROR(IF(Loan_Not_Paid*Values_Entered,Interest,""), "")</f>
        <v/>
      </c>
      <c r="H146" s="236" t="str">
        <f>IFERROR(IF(Loan_Not_Paid*Values_Entered,Ending_Balance,""), "")</f>
        <v/>
      </c>
    </row>
    <row r="147" spans="2:8" x14ac:dyDescent="0.25">
      <c r="B147" s="234" t="str">
        <f>IFERROR(IF(Loan_Not_Paid*Values_Entered,Payment_Number,""), "")</f>
        <v/>
      </c>
      <c r="C147" s="235" t="str">
        <f>IFERROR(IF(Loan_Not_Paid*Values_Entered,Payment_Date,""), "")</f>
        <v/>
      </c>
      <c r="D147" s="236" t="str">
        <f>IFERROR(IF(Loan_Not_Paid*Values_Entered,Beginning_Balance,""), "")</f>
        <v/>
      </c>
      <c r="E147" s="236" t="str">
        <f>IFERROR(IF(Loan_Not_Paid*Values_Entered,Monthly_Payment,""), "")</f>
        <v/>
      </c>
      <c r="F147" s="236" t="str">
        <f>IFERROR(IF(Loan_Not_Paid*Values_Entered,Principal,""), "")</f>
        <v/>
      </c>
      <c r="G147" s="236" t="str">
        <f>IFERROR(IF(Loan_Not_Paid*Values_Entered,Interest,""), "")</f>
        <v/>
      </c>
      <c r="H147" s="236" t="str">
        <f>IFERROR(IF(Loan_Not_Paid*Values_Entered,Ending_Balance,""), "")</f>
        <v/>
      </c>
    </row>
    <row r="148" spans="2:8" x14ac:dyDescent="0.25">
      <c r="B148" s="234" t="str">
        <f>IFERROR(IF(Loan_Not_Paid*Values_Entered,Payment_Number,""), "")</f>
        <v/>
      </c>
      <c r="C148" s="235" t="str">
        <f>IFERROR(IF(Loan_Not_Paid*Values_Entered,Payment_Date,""), "")</f>
        <v/>
      </c>
      <c r="D148" s="236" t="str">
        <f>IFERROR(IF(Loan_Not_Paid*Values_Entered,Beginning_Balance,""), "")</f>
        <v/>
      </c>
      <c r="E148" s="236" t="str">
        <f>IFERROR(IF(Loan_Not_Paid*Values_Entered,Monthly_Payment,""), "")</f>
        <v/>
      </c>
      <c r="F148" s="236" t="str">
        <f>IFERROR(IF(Loan_Not_Paid*Values_Entered,Principal,""), "")</f>
        <v/>
      </c>
      <c r="G148" s="236" t="str">
        <f>IFERROR(IF(Loan_Not_Paid*Values_Entered,Interest,""), "")</f>
        <v/>
      </c>
      <c r="H148" s="236" t="str">
        <f>IFERROR(IF(Loan_Not_Paid*Values_Entered,Ending_Balance,""), "")</f>
        <v/>
      </c>
    </row>
    <row r="149" spans="2:8" x14ac:dyDescent="0.25">
      <c r="B149" s="234" t="str">
        <f>IFERROR(IF(Loan_Not_Paid*Values_Entered,Payment_Number,""), "")</f>
        <v/>
      </c>
      <c r="C149" s="235" t="str">
        <f>IFERROR(IF(Loan_Not_Paid*Values_Entered,Payment_Date,""), "")</f>
        <v/>
      </c>
      <c r="D149" s="236" t="str">
        <f>IFERROR(IF(Loan_Not_Paid*Values_Entered,Beginning_Balance,""), "")</f>
        <v/>
      </c>
      <c r="E149" s="236" t="str">
        <f>IFERROR(IF(Loan_Not_Paid*Values_Entered,Monthly_Payment,""), "")</f>
        <v/>
      </c>
      <c r="F149" s="236" t="str">
        <f>IFERROR(IF(Loan_Not_Paid*Values_Entered,Principal,""), "")</f>
        <v/>
      </c>
      <c r="G149" s="236" t="str">
        <f>IFERROR(IF(Loan_Not_Paid*Values_Entered,Interest,""), "")</f>
        <v/>
      </c>
      <c r="H149" s="236" t="str">
        <f>IFERROR(IF(Loan_Not_Paid*Values_Entered,Ending_Balance,""), "")</f>
        <v/>
      </c>
    </row>
    <row r="150" spans="2:8" x14ac:dyDescent="0.25">
      <c r="B150" s="234" t="str">
        <f>IFERROR(IF(Loan_Not_Paid*Values_Entered,Payment_Number,""), "")</f>
        <v/>
      </c>
      <c r="C150" s="235" t="str">
        <f>IFERROR(IF(Loan_Not_Paid*Values_Entered,Payment_Date,""), "")</f>
        <v/>
      </c>
      <c r="D150" s="236" t="str">
        <f>IFERROR(IF(Loan_Not_Paid*Values_Entered,Beginning_Balance,""), "")</f>
        <v/>
      </c>
      <c r="E150" s="236" t="str">
        <f>IFERROR(IF(Loan_Not_Paid*Values_Entered,Monthly_Payment,""), "")</f>
        <v/>
      </c>
      <c r="F150" s="236" t="str">
        <f>IFERROR(IF(Loan_Not_Paid*Values_Entered,Principal,""), "")</f>
        <v/>
      </c>
      <c r="G150" s="236" t="str">
        <f>IFERROR(IF(Loan_Not_Paid*Values_Entered,Interest,""), "")</f>
        <v/>
      </c>
      <c r="H150" s="236" t="str">
        <f>IFERROR(IF(Loan_Not_Paid*Values_Entered,Ending_Balance,""), "")</f>
        <v/>
      </c>
    </row>
    <row r="151" spans="2:8" x14ac:dyDescent="0.25">
      <c r="B151" s="234" t="str">
        <f>IFERROR(IF(Loan_Not_Paid*Values_Entered,Payment_Number,""), "")</f>
        <v/>
      </c>
      <c r="C151" s="235" t="str">
        <f>IFERROR(IF(Loan_Not_Paid*Values_Entered,Payment_Date,""), "")</f>
        <v/>
      </c>
      <c r="D151" s="236" t="str">
        <f>IFERROR(IF(Loan_Not_Paid*Values_Entered,Beginning_Balance,""), "")</f>
        <v/>
      </c>
      <c r="E151" s="236" t="str">
        <f>IFERROR(IF(Loan_Not_Paid*Values_Entered,Monthly_Payment,""), "")</f>
        <v/>
      </c>
      <c r="F151" s="236" t="str">
        <f>IFERROR(IF(Loan_Not_Paid*Values_Entered,Principal,""), "")</f>
        <v/>
      </c>
      <c r="G151" s="236" t="str">
        <f>IFERROR(IF(Loan_Not_Paid*Values_Entered,Interest,""), "")</f>
        <v/>
      </c>
      <c r="H151" s="236" t="str">
        <f>IFERROR(IF(Loan_Not_Paid*Values_Entered,Ending_Balance,""), "")</f>
        <v/>
      </c>
    </row>
    <row r="152" spans="2:8" x14ac:dyDescent="0.25">
      <c r="B152" s="234" t="str">
        <f>IFERROR(IF(Loan_Not_Paid*Values_Entered,Payment_Number,""), "")</f>
        <v/>
      </c>
      <c r="C152" s="235" t="str">
        <f>IFERROR(IF(Loan_Not_Paid*Values_Entered,Payment_Date,""), "")</f>
        <v/>
      </c>
      <c r="D152" s="236" t="str">
        <f>IFERROR(IF(Loan_Not_Paid*Values_Entered,Beginning_Balance,""), "")</f>
        <v/>
      </c>
      <c r="E152" s="236" t="str">
        <f>IFERROR(IF(Loan_Not_Paid*Values_Entered,Monthly_Payment,""), "")</f>
        <v/>
      </c>
      <c r="F152" s="236" t="str">
        <f>IFERROR(IF(Loan_Not_Paid*Values_Entered,Principal,""), "")</f>
        <v/>
      </c>
      <c r="G152" s="236" t="str">
        <f>IFERROR(IF(Loan_Not_Paid*Values_Entered,Interest,""), "")</f>
        <v/>
      </c>
      <c r="H152" s="236" t="str">
        <f>IFERROR(IF(Loan_Not_Paid*Values_Entered,Ending_Balance,""), "")</f>
        <v/>
      </c>
    </row>
    <row r="153" spans="2:8" x14ac:dyDescent="0.25">
      <c r="B153" s="234" t="str">
        <f>IFERROR(IF(Loan_Not_Paid*Values_Entered,Payment_Number,""), "")</f>
        <v/>
      </c>
      <c r="C153" s="235" t="str">
        <f>IFERROR(IF(Loan_Not_Paid*Values_Entered,Payment_Date,""), "")</f>
        <v/>
      </c>
      <c r="D153" s="236" t="str">
        <f>IFERROR(IF(Loan_Not_Paid*Values_Entered,Beginning_Balance,""), "")</f>
        <v/>
      </c>
      <c r="E153" s="236" t="str">
        <f>IFERROR(IF(Loan_Not_Paid*Values_Entered,Monthly_Payment,""), "")</f>
        <v/>
      </c>
      <c r="F153" s="236" t="str">
        <f>IFERROR(IF(Loan_Not_Paid*Values_Entered,Principal,""), "")</f>
        <v/>
      </c>
      <c r="G153" s="236" t="str">
        <f>IFERROR(IF(Loan_Not_Paid*Values_Entered,Interest,""), "")</f>
        <v/>
      </c>
      <c r="H153" s="236" t="str">
        <f>IFERROR(IF(Loan_Not_Paid*Values_Entered,Ending_Balance,""), "")</f>
        <v/>
      </c>
    </row>
    <row r="154" spans="2:8" x14ac:dyDescent="0.25">
      <c r="B154" s="234" t="str">
        <f>IFERROR(IF(Loan_Not_Paid*Values_Entered,Payment_Number,""), "")</f>
        <v/>
      </c>
      <c r="C154" s="235" t="str">
        <f>IFERROR(IF(Loan_Not_Paid*Values_Entered,Payment_Date,""), "")</f>
        <v/>
      </c>
      <c r="D154" s="236" t="str">
        <f>IFERROR(IF(Loan_Not_Paid*Values_Entered,Beginning_Balance,""), "")</f>
        <v/>
      </c>
      <c r="E154" s="236" t="str">
        <f>IFERROR(IF(Loan_Not_Paid*Values_Entered,Monthly_Payment,""), "")</f>
        <v/>
      </c>
      <c r="F154" s="236" t="str">
        <f>IFERROR(IF(Loan_Not_Paid*Values_Entered,Principal,""), "")</f>
        <v/>
      </c>
      <c r="G154" s="236" t="str">
        <f>IFERROR(IF(Loan_Not_Paid*Values_Entered,Interest,""), "")</f>
        <v/>
      </c>
      <c r="H154" s="236" t="str">
        <f>IFERROR(IF(Loan_Not_Paid*Values_Entered,Ending_Balance,""), "")</f>
        <v/>
      </c>
    </row>
    <row r="155" spans="2:8" x14ac:dyDescent="0.25">
      <c r="B155" s="234" t="str">
        <f>IFERROR(IF(Loan_Not_Paid*Values_Entered,Payment_Number,""), "")</f>
        <v/>
      </c>
      <c r="C155" s="235" t="str">
        <f>IFERROR(IF(Loan_Not_Paid*Values_Entered,Payment_Date,""), "")</f>
        <v/>
      </c>
      <c r="D155" s="236" t="str">
        <f>IFERROR(IF(Loan_Not_Paid*Values_Entered,Beginning_Balance,""), "")</f>
        <v/>
      </c>
      <c r="E155" s="236" t="str">
        <f>IFERROR(IF(Loan_Not_Paid*Values_Entered,Monthly_Payment,""), "")</f>
        <v/>
      </c>
      <c r="F155" s="236" t="str">
        <f>IFERROR(IF(Loan_Not_Paid*Values_Entered,Principal,""), "")</f>
        <v/>
      </c>
      <c r="G155" s="236" t="str">
        <f>IFERROR(IF(Loan_Not_Paid*Values_Entered,Interest,""), "")</f>
        <v/>
      </c>
      <c r="H155" s="236" t="str">
        <f>IFERROR(IF(Loan_Not_Paid*Values_Entered,Ending_Balance,""), "")</f>
        <v/>
      </c>
    </row>
    <row r="156" spans="2:8" x14ac:dyDescent="0.25">
      <c r="B156" s="234" t="str">
        <f>IFERROR(IF(Loan_Not_Paid*Values_Entered,Payment_Number,""), "")</f>
        <v/>
      </c>
      <c r="C156" s="235" t="str">
        <f>IFERROR(IF(Loan_Not_Paid*Values_Entered,Payment_Date,""), "")</f>
        <v/>
      </c>
      <c r="D156" s="236" t="str">
        <f>IFERROR(IF(Loan_Not_Paid*Values_Entered,Beginning_Balance,""), "")</f>
        <v/>
      </c>
      <c r="E156" s="236" t="str">
        <f>IFERROR(IF(Loan_Not_Paid*Values_Entered,Monthly_Payment,""), "")</f>
        <v/>
      </c>
      <c r="F156" s="236" t="str">
        <f>IFERROR(IF(Loan_Not_Paid*Values_Entered,Principal,""), "")</f>
        <v/>
      </c>
      <c r="G156" s="236" t="str">
        <f>IFERROR(IF(Loan_Not_Paid*Values_Entered,Interest,""), "")</f>
        <v/>
      </c>
      <c r="H156" s="236" t="str">
        <f>IFERROR(IF(Loan_Not_Paid*Values_Entered,Ending_Balance,""), "")</f>
        <v/>
      </c>
    </row>
    <row r="157" spans="2:8" x14ac:dyDescent="0.25">
      <c r="B157" s="234" t="str">
        <f>IFERROR(IF(Loan_Not_Paid*Values_Entered,Payment_Number,""), "")</f>
        <v/>
      </c>
      <c r="C157" s="235" t="str">
        <f>IFERROR(IF(Loan_Not_Paid*Values_Entered,Payment_Date,""), "")</f>
        <v/>
      </c>
      <c r="D157" s="236" t="str">
        <f>IFERROR(IF(Loan_Not_Paid*Values_Entered,Beginning_Balance,""), "")</f>
        <v/>
      </c>
      <c r="E157" s="236" t="str">
        <f>IFERROR(IF(Loan_Not_Paid*Values_Entered,Monthly_Payment,""), "")</f>
        <v/>
      </c>
      <c r="F157" s="236" t="str">
        <f>IFERROR(IF(Loan_Not_Paid*Values_Entered,Principal,""), "")</f>
        <v/>
      </c>
      <c r="G157" s="236" t="str">
        <f>IFERROR(IF(Loan_Not_Paid*Values_Entered,Interest,""), "")</f>
        <v/>
      </c>
      <c r="H157" s="236" t="str">
        <f>IFERROR(IF(Loan_Not_Paid*Values_Entered,Ending_Balance,""), "")</f>
        <v/>
      </c>
    </row>
    <row r="158" spans="2:8" x14ac:dyDescent="0.25">
      <c r="B158" s="234" t="str">
        <f>IFERROR(IF(Loan_Not_Paid*Values_Entered,Payment_Number,""), "")</f>
        <v/>
      </c>
      <c r="C158" s="235" t="str">
        <f>IFERROR(IF(Loan_Not_Paid*Values_Entered,Payment_Date,""), "")</f>
        <v/>
      </c>
      <c r="D158" s="236" t="str">
        <f>IFERROR(IF(Loan_Not_Paid*Values_Entered,Beginning_Balance,""), "")</f>
        <v/>
      </c>
      <c r="E158" s="236" t="str">
        <f>IFERROR(IF(Loan_Not_Paid*Values_Entered,Monthly_Payment,""), "")</f>
        <v/>
      </c>
      <c r="F158" s="236" t="str">
        <f>IFERROR(IF(Loan_Not_Paid*Values_Entered,Principal,""), "")</f>
        <v/>
      </c>
      <c r="G158" s="236" t="str">
        <f>IFERROR(IF(Loan_Not_Paid*Values_Entered,Interest,""), "")</f>
        <v/>
      </c>
      <c r="H158" s="236" t="str">
        <f>IFERROR(IF(Loan_Not_Paid*Values_Entered,Ending_Balance,""), "")</f>
        <v/>
      </c>
    </row>
    <row r="159" spans="2:8" x14ac:dyDescent="0.25">
      <c r="B159" s="234" t="str">
        <f>IFERROR(IF(Loan_Not_Paid*Values_Entered,Payment_Number,""), "")</f>
        <v/>
      </c>
      <c r="C159" s="235" t="str">
        <f>IFERROR(IF(Loan_Not_Paid*Values_Entered,Payment_Date,""), "")</f>
        <v/>
      </c>
      <c r="D159" s="236" t="str">
        <f>IFERROR(IF(Loan_Not_Paid*Values_Entered,Beginning_Balance,""), "")</f>
        <v/>
      </c>
      <c r="E159" s="236" t="str">
        <f>IFERROR(IF(Loan_Not_Paid*Values_Entered,Monthly_Payment,""), "")</f>
        <v/>
      </c>
      <c r="F159" s="236" t="str">
        <f>IFERROR(IF(Loan_Not_Paid*Values_Entered,Principal,""), "")</f>
        <v/>
      </c>
      <c r="G159" s="236" t="str">
        <f>IFERROR(IF(Loan_Not_Paid*Values_Entered,Interest,""), "")</f>
        <v/>
      </c>
      <c r="H159" s="236" t="str">
        <f>IFERROR(IF(Loan_Not_Paid*Values_Entered,Ending_Balance,""), "")</f>
        <v/>
      </c>
    </row>
    <row r="160" spans="2:8" x14ac:dyDescent="0.25">
      <c r="B160" s="234" t="str">
        <f>IFERROR(IF(Loan_Not_Paid*Values_Entered,Payment_Number,""), "")</f>
        <v/>
      </c>
      <c r="C160" s="235" t="str">
        <f>IFERROR(IF(Loan_Not_Paid*Values_Entered,Payment_Date,""), "")</f>
        <v/>
      </c>
      <c r="D160" s="236" t="str">
        <f>IFERROR(IF(Loan_Not_Paid*Values_Entered,Beginning_Balance,""), "")</f>
        <v/>
      </c>
      <c r="E160" s="236" t="str">
        <f>IFERROR(IF(Loan_Not_Paid*Values_Entered,Monthly_Payment,""), "")</f>
        <v/>
      </c>
      <c r="F160" s="236" t="str">
        <f>IFERROR(IF(Loan_Not_Paid*Values_Entered,Principal,""), "")</f>
        <v/>
      </c>
      <c r="G160" s="236" t="str">
        <f>IFERROR(IF(Loan_Not_Paid*Values_Entered,Interest,""), "")</f>
        <v/>
      </c>
      <c r="H160" s="236" t="str">
        <f>IFERROR(IF(Loan_Not_Paid*Values_Entered,Ending_Balance,""), "")</f>
        <v/>
      </c>
    </row>
    <row r="161" spans="2:8" x14ac:dyDescent="0.25">
      <c r="B161" s="234" t="str">
        <f>IFERROR(IF(Loan_Not_Paid*Values_Entered,Payment_Number,""), "")</f>
        <v/>
      </c>
      <c r="C161" s="235" t="str">
        <f>IFERROR(IF(Loan_Not_Paid*Values_Entered,Payment_Date,""), "")</f>
        <v/>
      </c>
      <c r="D161" s="236" t="str">
        <f>IFERROR(IF(Loan_Not_Paid*Values_Entered,Beginning_Balance,""), "")</f>
        <v/>
      </c>
      <c r="E161" s="236" t="str">
        <f>IFERROR(IF(Loan_Not_Paid*Values_Entered,Monthly_Payment,""), "")</f>
        <v/>
      </c>
      <c r="F161" s="236" t="str">
        <f>IFERROR(IF(Loan_Not_Paid*Values_Entered,Principal,""), "")</f>
        <v/>
      </c>
      <c r="G161" s="236" t="str">
        <f>IFERROR(IF(Loan_Not_Paid*Values_Entered,Interest,""), "")</f>
        <v/>
      </c>
      <c r="H161" s="236" t="str">
        <f>IFERROR(IF(Loan_Not_Paid*Values_Entered,Ending_Balance,""), "")</f>
        <v/>
      </c>
    </row>
    <row r="162" spans="2:8" x14ac:dyDescent="0.25">
      <c r="B162" s="234" t="str">
        <f>IFERROR(IF(Loan_Not_Paid*Values_Entered,Payment_Number,""), "")</f>
        <v/>
      </c>
      <c r="C162" s="235" t="str">
        <f>IFERROR(IF(Loan_Not_Paid*Values_Entered,Payment_Date,""), "")</f>
        <v/>
      </c>
      <c r="D162" s="236" t="str">
        <f>IFERROR(IF(Loan_Not_Paid*Values_Entered,Beginning_Balance,""), "")</f>
        <v/>
      </c>
      <c r="E162" s="236" t="str">
        <f>IFERROR(IF(Loan_Not_Paid*Values_Entered,Monthly_Payment,""), "")</f>
        <v/>
      </c>
      <c r="F162" s="236" t="str">
        <f>IFERROR(IF(Loan_Not_Paid*Values_Entered,Principal,""), "")</f>
        <v/>
      </c>
      <c r="G162" s="236" t="str">
        <f>IFERROR(IF(Loan_Not_Paid*Values_Entered,Interest,""), "")</f>
        <v/>
      </c>
      <c r="H162" s="236" t="str">
        <f>IFERROR(IF(Loan_Not_Paid*Values_Entered,Ending_Balance,""), "")</f>
        <v/>
      </c>
    </row>
    <row r="163" spans="2:8" x14ac:dyDescent="0.25">
      <c r="B163" s="234" t="str">
        <f>IFERROR(IF(Loan_Not_Paid*Values_Entered,Payment_Number,""), "")</f>
        <v/>
      </c>
      <c r="C163" s="235" t="str">
        <f>IFERROR(IF(Loan_Not_Paid*Values_Entered,Payment_Date,""), "")</f>
        <v/>
      </c>
      <c r="D163" s="236" t="str">
        <f>IFERROR(IF(Loan_Not_Paid*Values_Entered,Beginning_Balance,""), "")</f>
        <v/>
      </c>
      <c r="E163" s="236" t="str">
        <f>IFERROR(IF(Loan_Not_Paid*Values_Entered,Monthly_Payment,""), "")</f>
        <v/>
      </c>
      <c r="F163" s="236" t="str">
        <f>IFERROR(IF(Loan_Not_Paid*Values_Entered,Principal,""), "")</f>
        <v/>
      </c>
      <c r="G163" s="236" t="str">
        <f>IFERROR(IF(Loan_Not_Paid*Values_Entered,Interest,""), "")</f>
        <v/>
      </c>
      <c r="H163" s="236" t="str">
        <f>IFERROR(IF(Loan_Not_Paid*Values_Entered,Ending_Balance,""), "")</f>
        <v/>
      </c>
    </row>
    <row r="164" spans="2:8" x14ac:dyDescent="0.25">
      <c r="B164" s="234" t="str">
        <f>IFERROR(IF(Loan_Not_Paid*Values_Entered,Payment_Number,""), "")</f>
        <v/>
      </c>
      <c r="C164" s="235" t="str">
        <f>IFERROR(IF(Loan_Not_Paid*Values_Entered,Payment_Date,""), "")</f>
        <v/>
      </c>
      <c r="D164" s="236" t="str">
        <f>IFERROR(IF(Loan_Not_Paid*Values_Entered,Beginning_Balance,""), "")</f>
        <v/>
      </c>
      <c r="E164" s="236" t="str">
        <f>IFERROR(IF(Loan_Not_Paid*Values_Entered,Monthly_Payment,""), "")</f>
        <v/>
      </c>
      <c r="F164" s="236" t="str">
        <f>IFERROR(IF(Loan_Not_Paid*Values_Entered,Principal,""), "")</f>
        <v/>
      </c>
      <c r="G164" s="236" t="str">
        <f>IFERROR(IF(Loan_Not_Paid*Values_Entered,Interest,""), "")</f>
        <v/>
      </c>
      <c r="H164" s="236" t="str">
        <f>IFERROR(IF(Loan_Not_Paid*Values_Entered,Ending_Balance,""), "")</f>
        <v/>
      </c>
    </row>
    <row r="165" spans="2:8" x14ac:dyDescent="0.25">
      <c r="B165" s="234" t="str">
        <f>IFERROR(IF(Loan_Not_Paid*Values_Entered,Payment_Number,""), "")</f>
        <v/>
      </c>
      <c r="C165" s="235" t="str">
        <f>IFERROR(IF(Loan_Not_Paid*Values_Entered,Payment_Date,""), "")</f>
        <v/>
      </c>
      <c r="D165" s="236" t="str">
        <f>IFERROR(IF(Loan_Not_Paid*Values_Entered,Beginning_Balance,""), "")</f>
        <v/>
      </c>
      <c r="E165" s="236" t="str">
        <f>IFERROR(IF(Loan_Not_Paid*Values_Entered,Monthly_Payment,""), "")</f>
        <v/>
      </c>
      <c r="F165" s="236" t="str">
        <f>IFERROR(IF(Loan_Not_Paid*Values_Entered,Principal,""), "")</f>
        <v/>
      </c>
      <c r="G165" s="236" t="str">
        <f>IFERROR(IF(Loan_Not_Paid*Values_Entered,Interest,""), "")</f>
        <v/>
      </c>
      <c r="H165" s="236" t="str">
        <f>IFERROR(IF(Loan_Not_Paid*Values_Entered,Ending_Balance,""), "")</f>
        <v/>
      </c>
    </row>
    <row r="166" spans="2:8" x14ac:dyDescent="0.25">
      <c r="B166" s="234" t="str">
        <f>IFERROR(IF(Loan_Not_Paid*Values_Entered,Payment_Number,""), "")</f>
        <v/>
      </c>
      <c r="C166" s="235" t="str">
        <f>IFERROR(IF(Loan_Not_Paid*Values_Entered,Payment_Date,""), "")</f>
        <v/>
      </c>
      <c r="D166" s="236" t="str">
        <f>IFERROR(IF(Loan_Not_Paid*Values_Entered,Beginning_Balance,""), "")</f>
        <v/>
      </c>
      <c r="E166" s="236" t="str">
        <f>IFERROR(IF(Loan_Not_Paid*Values_Entered,Monthly_Payment,""), "")</f>
        <v/>
      </c>
      <c r="F166" s="236" t="str">
        <f>IFERROR(IF(Loan_Not_Paid*Values_Entered,Principal,""), "")</f>
        <v/>
      </c>
      <c r="G166" s="236" t="str">
        <f>IFERROR(IF(Loan_Not_Paid*Values_Entered,Interest,""), "")</f>
        <v/>
      </c>
      <c r="H166" s="236" t="str">
        <f>IFERROR(IF(Loan_Not_Paid*Values_Entered,Ending_Balance,""), "")</f>
        <v/>
      </c>
    </row>
    <row r="167" spans="2:8" x14ac:dyDescent="0.25">
      <c r="B167" s="234" t="str">
        <f>IFERROR(IF(Loan_Not_Paid*Values_Entered,Payment_Number,""), "")</f>
        <v/>
      </c>
      <c r="C167" s="235" t="str">
        <f>IFERROR(IF(Loan_Not_Paid*Values_Entered,Payment_Date,""), "")</f>
        <v/>
      </c>
      <c r="D167" s="236" t="str">
        <f>IFERROR(IF(Loan_Not_Paid*Values_Entered,Beginning_Balance,""), "")</f>
        <v/>
      </c>
      <c r="E167" s="236" t="str">
        <f>IFERROR(IF(Loan_Not_Paid*Values_Entered,Monthly_Payment,""), "")</f>
        <v/>
      </c>
      <c r="F167" s="236" t="str">
        <f>IFERROR(IF(Loan_Not_Paid*Values_Entered,Principal,""), "")</f>
        <v/>
      </c>
      <c r="G167" s="236" t="str">
        <f>IFERROR(IF(Loan_Not_Paid*Values_Entered,Interest,""), "")</f>
        <v/>
      </c>
      <c r="H167" s="236" t="str">
        <f>IFERROR(IF(Loan_Not_Paid*Values_Entered,Ending_Balance,""), "")</f>
        <v/>
      </c>
    </row>
    <row r="168" spans="2:8" x14ac:dyDescent="0.25">
      <c r="B168" s="234" t="str">
        <f>IFERROR(IF(Loan_Not_Paid*Values_Entered,Payment_Number,""), "")</f>
        <v/>
      </c>
      <c r="C168" s="235" t="str">
        <f>IFERROR(IF(Loan_Not_Paid*Values_Entered,Payment_Date,""), "")</f>
        <v/>
      </c>
      <c r="D168" s="236" t="str">
        <f>IFERROR(IF(Loan_Not_Paid*Values_Entered,Beginning_Balance,""), "")</f>
        <v/>
      </c>
      <c r="E168" s="236" t="str">
        <f>IFERROR(IF(Loan_Not_Paid*Values_Entered,Monthly_Payment,""), "")</f>
        <v/>
      </c>
      <c r="F168" s="236" t="str">
        <f>IFERROR(IF(Loan_Not_Paid*Values_Entered,Principal,""), "")</f>
        <v/>
      </c>
      <c r="G168" s="236" t="str">
        <f>IFERROR(IF(Loan_Not_Paid*Values_Entered,Interest,""), "")</f>
        <v/>
      </c>
      <c r="H168" s="236" t="str">
        <f>IFERROR(IF(Loan_Not_Paid*Values_Entered,Ending_Balance,""), "")</f>
        <v/>
      </c>
    </row>
    <row r="169" spans="2:8" x14ac:dyDescent="0.25">
      <c r="B169" s="234" t="str">
        <f>IFERROR(IF(Loan_Not_Paid*Values_Entered,Payment_Number,""), "")</f>
        <v/>
      </c>
      <c r="C169" s="235" t="str">
        <f>IFERROR(IF(Loan_Not_Paid*Values_Entered,Payment_Date,""), "")</f>
        <v/>
      </c>
      <c r="D169" s="236" t="str">
        <f>IFERROR(IF(Loan_Not_Paid*Values_Entered,Beginning_Balance,""), "")</f>
        <v/>
      </c>
      <c r="E169" s="236" t="str">
        <f>IFERROR(IF(Loan_Not_Paid*Values_Entered,Monthly_Payment,""), "")</f>
        <v/>
      </c>
      <c r="F169" s="236" t="str">
        <f>IFERROR(IF(Loan_Not_Paid*Values_Entered,Principal,""), "")</f>
        <v/>
      </c>
      <c r="G169" s="236" t="str">
        <f>IFERROR(IF(Loan_Not_Paid*Values_Entered,Interest,""), "")</f>
        <v/>
      </c>
      <c r="H169" s="236" t="str">
        <f>IFERROR(IF(Loan_Not_Paid*Values_Entered,Ending_Balance,""), "")</f>
        <v/>
      </c>
    </row>
    <row r="170" spans="2:8" x14ac:dyDescent="0.25">
      <c r="B170" s="234" t="str">
        <f>IFERROR(IF(Loan_Not_Paid*Values_Entered,Payment_Number,""), "")</f>
        <v/>
      </c>
      <c r="C170" s="235" t="str">
        <f>IFERROR(IF(Loan_Not_Paid*Values_Entered,Payment_Date,""), "")</f>
        <v/>
      </c>
      <c r="D170" s="236" t="str">
        <f>IFERROR(IF(Loan_Not_Paid*Values_Entered,Beginning_Balance,""), "")</f>
        <v/>
      </c>
      <c r="E170" s="236" t="str">
        <f>IFERROR(IF(Loan_Not_Paid*Values_Entered,Monthly_Payment,""), "")</f>
        <v/>
      </c>
      <c r="F170" s="236" t="str">
        <f>IFERROR(IF(Loan_Not_Paid*Values_Entered,Principal,""), "")</f>
        <v/>
      </c>
      <c r="G170" s="236" t="str">
        <f>IFERROR(IF(Loan_Not_Paid*Values_Entered,Interest,""), "")</f>
        <v/>
      </c>
      <c r="H170" s="236" t="str">
        <f>IFERROR(IF(Loan_Not_Paid*Values_Entered,Ending_Balance,""), "")</f>
        <v/>
      </c>
    </row>
    <row r="171" spans="2:8" x14ac:dyDescent="0.25">
      <c r="B171" s="234" t="str">
        <f>IFERROR(IF(Loan_Not_Paid*Values_Entered,Payment_Number,""), "")</f>
        <v/>
      </c>
      <c r="C171" s="235" t="str">
        <f>IFERROR(IF(Loan_Not_Paid*Values_Entered,Payment_Date,""), "")</f>
        <v/>
      </c>
      <c r="D171" s="236" t="str">
        <f>IFERROR(IF(Loan_Not_Paid*Values_Entered,Beginning_Balance,""), "")</f>
        <v/>
      </c>
      <c r="E171" s="236" t="str">
        <f>IFERROR(IF(Loan_Not_Paid*Values_Entered,Monthly_Payment,""), "")</f>
        <v/>
      </c>
      <c r="F171" s="236" t="str">
        <f>IFERROR(IF(Loan_Not_Paid*Values_Entered,Principal,""), "")</f>
        <v/>
      </c>
      <c r="G171" s="236" t="str">
        <f>IFERROR(IF(Loan_Not_Paid*Values_Entered,Interest,""), "")</f>
        <v/>
      </c>
      <c r="H171" s="236" t="str">
        <f>IFERROR(IF(Loan_Not_Paid*Values_Entered,Ending_Balance,""), "")</f>
        <v/>
      </c>
    </row>
    <row r="172" spans="2:8" x14ac:dyDescent="0.25">
      <c r="B172" s="234" t="str">
        <f>IFERROR(IF(Loan_Not_Paid*Values_Entered,Payment_Number,""), "")</f>
        <v/>
      </c>
      <c r="C172" s="235" t="str">
        <f>IFERROR(IF(Loan_Not_Paid*Values_Entered,Payment_Date,""), "")</f>
        <v/>
      </c>
      <c r="D172" s="236" t="str">
        <f>IFERROR(IF(Loan_Not_Paid*Values_Entered,Beginning_Balance,""), "")</f>
        <v/>
      </c>
      <c r="E172" s="236" t="str">
        <f>IFERROR(IF(Loan_Not_Paid*Values_Entered,Monthly_Payment,""), "")</f>
        <v/>
      </c>
      <c r="F172" s="236" t="str">
        <f>IFERROR(IF(Loan_Not_Paid*Values_Entered,Principal,""), "")</f>
        <v/>
      </c>
      <c r="G172" s="236" t="str">
        <f>IFERROR(IF(Loan_Not_Paid*Values_Entered,Interest,""), "")</f>
        <v/>
      </c>
      <c r="H172" s="236" t="str">
        <f>IFERROR(IF(Loan_Not_Paid*Values_Entered,Ending_Balance,""), "")</f>
        <v/>
      </c>
    </row>
    <row r="173" spans="2:8" x14ac:dyDescent="0.25">
      <c r="B173" s="234" t="str">
        <f>IFERROR(IF(Loan_Not_Paid*Values_Entered,Payment_Number,""), "")</f>
        <v/>
      </c>
      <c r="C173" s="235" t="str">
        <f>IFERROR(IF(Loan_Not_Paid*Values_Entered,Payment_Date,""), "")</f>
        <v/>
      </c>
      <c r="D173" s="236" t="str">
        <f>IFERROR(IF(Loan_Not_Paid*Values_Entered,Beginning_Balance,""), "")</f>
        <v/>
      </c>
      <c r="E173" s="236" t="str">
        <f>IFERROR(IF(Loan_Not_Paid*Values_Entered,Monthly_Payment,""), "")</f>
        <v/>
      </c>
      <c r="F173" s="236" t="str">
        <f>IFERROR(IF(Loan_Not_Paid*Values_Entered,Principal,""), "")</f>
        <v/>
      </c>
      <c r="G173" s="236" t="str">
        <f>IFERROR(IF(Loan_Not_Paid*Values_Entered,Interest,""), "")</f>
        <v/>
      </c>
      <c r="H173" s="236" t="str">
        <f>IFERROR(IF(Loan_Not_Paid*Values_Entered,Ending_Balance,""), "")</f>
        <v/>
      </c>
    </row>
    <row r="174" spans="2:8" x14ac:dyDescent="0.25">
      <c r="B174" s="234" t="str">
        <f>IFERROR(IF(Loan_Not_Paid*Values_Entered,Payment_Number,""), "")</f>
        <v/>
      </c>
      <c r="C174" s="235" t="str">
        <f>IFERROR(IF(Loan_Not_Paid*Values_Entered,Payment_Date,""), "")</f>
        <v/>
      </c>
      <c r="D174" s="236" t="str">
        <f>IFERROR(IF(Loan_Not_Paid*Values_Entered,Beginning_Balance,""), "")</f>
        <v/>
      </c>
      <c r="E174" s="236" t="str">
        <f>IFERROR(IF(Loan_Not_Paid*Values_Entered,Monthly_Payment,""), "")</f>
        <v/>
      </c>
      <c r="F174" s="236" t="str">
        <f>IFERROR(IF(Loan_Not_Paid*Values_Entered,Principal,""), "")</f>
        <v/>
      </c>
      <c r="G174" s="236" t="str">
        <f>IFERROR(IF(Loan_Not_Paid*Values_Entered,Interest,""), "")</f>
        <v/>
      </c>
      <c r="H174" s="236" t="str">
        <f>IFERROR(IF(Loan_Not_Paid*Values_Entered,Ending_Balance,""), "")</f>
        <v/>
      </c>
    </row>
    <row r="175" spans="2:8" x14ac:dyDescent="0.25">
      <c r="B175" s="234" t="str">
        <f>IFERROR(IF(Loan_Not_Paid*Values_Entered,Payment_Number,""), "")</f>
        <v/>
      </c>
      <c r="C175" s="235" t="str">
        <f>IFERROR(IF(Loan_Not_Paid*Values_Entered,Payment_Date,""), "")</f>
        <v/>
      </c>
      <c r="D175" s="236" t="str">
        <f>IFERROR(IF(Loan_Not_Paid*Values_Entered,Beginning_Balance,""), "")</f>
        <v/>
      </c>
      <c r="E175" s="236" t="str">
        <f>IFERROR(IF(Loan_Not_Paid*Values_Entered,Monthly_Payment,""), "")</f>
        <v/>
      </c>
      <c r="F175" s="236" t="str">
        <f>IFERROR(IF(Loan_Not_Paid*Values_Entered,Principal,""), "")</f>
        <v/>
      </c>
      <c r="G175" s="236" t="str">
        <f>IFERROR(IF(Loan_Not_Paid*Values_Entered,Interest,""), "")</f>
        <v/>
      </c>
      <c r="H175" s="236" t="str">
        <f>IFERROR(IF(Loan_Not_Paid*Values_Entered,Ending_Balance,""), "")</f>
        <v/>
      </c>
    </row>
    <row r="176" spans="2:8" x14ac:dyDescent="0.25">
      <c r="B176" s="234" t="str">
        <f>IFERROR(IF(Loan_Not_Paid*Values_Entered,Payment_Number,""), "")</f>
        <v/>
      </c>
      <c r="C176" s="235" t="str">
        <f>IFERROR(IF(Loan_Not_Paid*Values_Entered,Payment_Date,""), "")</f>
        <v/>
      </c>
      <c r="D176" s="236" t="str">
        <f>IFERROR(IF(Loan_Not_Paid*Values_Entered,Beginning_Balance,""), "")</f>
        <v/>
      </c>
      <c r="E176" s="236" t="str">
        <f>IFERROR(IF(Loan_Not_Paid*Values_Entered,Monthly_Payment,""), "")</f>
        <v/>
      </c>
      <c r="F176" s="236" t="str">
        <f>IFERROR(IF(Loan_Not_Paid*Values_Entered,Principal,""), "")</f>
        <v/>
      </c>
      <c r="G176" s="236" t="str">
        <f>IFERROR(IF(Loan_Not_Paid*Values_Entered,Interest,""), "")</f>
        <v/>
      </c>
      <c r="H176" s="236" t="str">
        <f>IFERROR(IF(Loan_Not_Paid*Values_Entered,Ending_Balance,""), "")</f>
        <v/>
      </c>
    </row>
    <row r="177" spans="2:8" x14ac:dyDescent="0.25">
      <c r="B177" s="234" t="str">
        <f>IFERROR(IF(Loan_Not_Paid*Values_Entered,Payment_Number,""), "")</f>
        <v/>
      </c>
      <c r="C177" s="235" t="str">
        <f>IFERROR(IF(Loan_Not_Paid*Values_Entered,Payment_Date,""), "")</f>
        <v/>
      </c>
      <c r="D177" s="236" t="str">
        <f>IFERROR(IF(Loan_Not_Paid*Values_Entered,Beginning_Balance,""), "")</f>
        <v/>
      </c>
      <c r="E177" s="236" t="str">
        <f>IFERROR(IF(Loan_Not_Paid*Values_Entered,Monthly_Payment,""), "")</f>
        <v/>
      </c>
      <c r="F177" s="236" t="str">
        <f>IFERROR(IF(Loan_Not_Paid*Values_Entered,Principal,""), "")</f>
        <v/>
      </c>
      <c r="G177" s="236" t="str">
        <f>IFERROR(IF(Loan_Not_Paid*Values_Entered,Interest,""), "")</f>
        <v/>
      </c>
      <c r="H177" s="236" t="str">
        <f>IFERROR(IF(Loan_Not_Paid*Values_Entered,Ending_Balance,""), "")</f>
        <v/>
      </c>
    </row>
    <row r="178" spans="2:8" x14ac:dyDescent="0.25">
      <c r="B178" s="234" t="str">
        <f>IFERROR(IF(Loan_Not_Paid*Values_Entered,Payment_Number,""), "")</f>
        <v/>
      </c>
      <c r="C178" s="235" t="str">
        <f>IFERROR(IF(Loan_Not_Paid*Values_Entered,Payment_Date,""), "")</f>
        <v/>
      </c>
      <c r="D178" s="236" t="str">
        <f>IFERROR(IF(Loan_Not_Paid*Values_Entered,Beginning_Balance,""), "")</f>
        <v/>
      </c>
      <c r="E178" s="236" t="str">
        <f>IFERROR(IF(Loan_Not_Paid*Values_Entered,Monthly_Payment,""), "")</f>
        <v/>
      </c>
      <c r="F178" s="236" t="str">
        <f>IFERROR(IF(Loan_Not_Paid*Values_Entered,Principal,""), "")</f>
        <v/>
      </c>
      <c r="G178" s="236" t="str">
        <f>IFERROR(IF(Loan_Not_Paid*Values_Entered,Interest,""), "")</f>
        <v/>
      </c>
      <c r="H178" s="236" t="str">
        <f>IFERROR(IF(Loan_Not_Paid*Values_Entered,Ending_Balance,""), "")</f>
        <v/>
      </c>
    </row>
    <row r="179" spans="2:8" x14ac:dyDescent="0.25">
      <c r="B179" s="234" t="str">
        <f>IFERROR(IF(Loan_Not_Paid*Values_Entered,Payment_Number,""), "")</f>
        <v/>
      </c>
      <c r="C179" s="235" t="str">
        <f>IFERROR(IF(Loan_Not_Paid*Values_Entered,Payment_Date,""), "")</f>
        <v/>
      </c>
      <c r="D179" s="236" t="str">
        <f>IFERROR(IF(Loan_Not_Paid*Values_Entered,Beginning_Balance,""), "")</f>
        <v/>
      </c>
      <c r="E179" s="236" t="str">
        <f>IFERROR(IF(Loan_Not_Paid*Values_Entered,Monthly_Payment,""), "")</f>
        <v/>
      </c>
      <c r="F179" s="236" t="str">
        <f>IFERROR(IF(Loan_Not_Paid*Values_Entered,Principal,""), "")</f>
        <v/>
      </c>
      <c r="G179" s="236" t="str">
        <f>IFERROR(IF(Loan_Not_Paid*Values_Entered,Interest,""), "")</f>
        <v/>
      </c>
      <c r="H179" s="236" t="str">
        <f>IFERROR(IF(Loan_Not_Paid*Values_Entered,Ending_Balance,""), "")</f>
        <v/>
      </c>
    </row>
    <row r="180" spans="2:8" x14ac:dyDescent="0.25">
      <c r="B180" s="234" t="str">
        <f>IFERROR(IF(Loan_Not_Paid*Values_Entered,Payment_Number,""), "")</f>
        <v/>
      </c>
      <c r="C180" s="235" t="str">
        <f>IFERROR(IF(Loan_Not_Paid*Values_Entered,Payment_Date,""), "")</f>
        <v/>
      </c>
      <c r="D180" s="236" t="str">
        <f>IFERROR(IF(Loan_Not_Paid*Values_Entered,Beginning_Balance,""), "")</f>
        <v/>
      </c>
      <c r="E180" s="236" t="str">
        <f>IFERROR(IF(Loan_Not_Paid*Values_Entered,Monthly_Payment,""), "")</f>
        <v/>
      </c>
      <c r="F180" s="236" t="str">
        <f>IFERROR(IF(Loan_Not_Paid*Values_Entered,Principal,""), "")</f>
        <v/>
      </c>
      <c r="G180" s="236" t="str">
        <f>IFERROR(IF(Loan_Not_Paid*Values_Entered,Interest,""), "")</f>
        <v/>
      </c>
      <c r="H180" s="236" t="str">
        <f>IFERROR(IF(Loan_Not_Paid*Values_Entered,Ending_Balance,""), "")</f>
        <v/>
      </c>
    </row>
    <row r="181" spans="2:8" x14ac:dyDescent="0.25">
      <c r="B181" s="234" t="str">
        <f>IFERROR(IF(Loan_Not_Paid*Values_Entered,Payment_Number,""), "")</f>
        <v/>
      </c>
      <c r="C181" s="235" t="str">
        <f>IFERROR(IF(Loan_Not_Paid*Values_Entered,Payment_Date,""), "")</f>
        <v/>
      </c>
      <c r="D181" s="236" t="str">
        <f>IFERROR(IF(Loan_Not_Paid*Values_Entered,Beginning_Balance,""), "")</f>
        <v/>
      </c>
      <c r="E181" s="236" t="str">
        <f>IFERROR(IF(Loan_Not_Paid*Values_Entered,Monthly_Payment,""), "")</f>
        <v/>
      </c>
      <c r="F181" s="236" t="str">
        <f>IFERROR(IF(Loan_Not_Paid*Values_Entered,Principal,""), "")</f>
        <v/>
      </c>
      <c r="G181" s="236" t="str">
        <f>IFERROR(IF(Loan_Not_Paid*Values_Entered,Interest,""), "")</f>
        <v/>
      </c>
      <c r="H181" s="236" t="str">
        <f>IFERROR(IF(Loan_Not_Paid*Values_Entered,Ending_Balance,""), "")</f>
        <v/>
      </c>
    </row>
    <row r="182" spans="2:8" x14ac:dyDescent="0.25">
      <c r="B182" s="234" t="str">
        <f>IFERROR(IF(Loan_Not_Paid*Values_Entered,Payment_Number,""), "")</f>
        <v/>
      </c>
      <c r="C182" s="235" t="str">
        <f>IFERROR(IF(Loan_Not_Paid*Values_Entered,Payment_Date,""), "")</f>
        <v/>
      </c>
      <c r="D182" s="236" t="str">
        <f>IFERROR(IF(Loan_Not_Paid*Values_Entered,Beginning_Balance,""), "")</f>
        <v/>
      </c>
      <c r="E182" s="236" t="str">
        <f>IFERROR(IF(Loan_Not_Paid*Values_Entered,Monthly_Payment,""), "")</f>
        <v/>
      </c>
      <c r="F182" s="236" t="str">
        <f>IFERROR(IF(Loan_Not_Paid*Values_Entered,Principal,""), "")</f>
        <v/>
      </c>
      <c r="G182" s="236" t="str">
        <f>IFERROR(IF(Loan_Not_Paid*Values_Entered,Interest,""), "")</f>
        <v/>
      </c>
      <c r="H182" s="236" t="str">
        <f>IFERROR(IF(Loan_Not_Paid*Values_Entered,Ending_Balance,""), "")</f>
        <v/>
      </c>
    </row>
    <row r="183" spans="2:8" x14ac:dyDescent="0.25">
      <c r="B183" s="234" t="str">
        <f>IFERROR(IF(Loan_Not_Paid*Values_Entered,Payment_Number,""), "")</f>
        <v/>
      </c>
      <c r="C183" s="235" t="str">
        <f>IFERROR(IF(Loan_Not_Paid*Values_Entered,Payment_Date,""), "")</f>
        <v/>
      </c>
      <c r="D183" s="236" t="str">
        <f>IFERROR(IF(Loan_Not_Paid*Values_Entered,Beginning_Balance,""), "")</f>
        <v/>
      </c>
      <c r="E183" s="236" t="str">
        <f>IFERROR(IF(Loan_Not_Paid*Values_Entered,Monthly_Payment,""), "")</f>
        <v/>
      </c>
      <c r="F183" s="236" t="str">
        <f>IFERROR(IF(Loan_Not_Paid*Values_Entered,Principal,""), "")</f>
        <v/>
      </c>
      <c r="G183" s="236" t="str">
        <f>IFERROR(IF(Loan_Not_Paid*Values_Entered,Interest,""), "")</f>
        <v/>
      </c>
      <c r="H183" s="236" t="str">
        <f>IFERROR(IF(Loan_Not_Paid*Values_Entered,Ending_Balance,""), "")</f>
        <v/>
      </c>
    </row>
    <row r="184" spans="2:8" x14ac:dyDescent="0.25">
      <c r="B184" s="234" t="str">
        <f>IFERROR(IF(Loan_Not_Paid*Values_Entered,Payment_Number,""), "")</f>
        <v/>
      </c>
      <c r="C184" s="235" t="str">
        <f>IFERROR(IF(Loan_Not_Paid*Values_Entered,Payment_Date,""), "")</f>
        <v/>
      </c>
      <c r="D184" s="236" t="str">
        <f>IFERROR(IF(Loan_Not_Paid*Values_Entered,Beginning_Balance,""), "")</f>
        <v/>
      </c>
      <c r="E184" s="236" t="str">
        <f>IFERROR(IF(Loan_Not_Paid*Values_Entered,Monthly_Payment,""), "")</f>
        <v/>
      </c>
      <c r="F184" s="236" t="str">
        <f>IFERROR(IF(Loan_Not_Paid*Values_Entered,Principal,""), "")</f>
        <v/>
      </c>
      <c r="G184" s="236" t="str">
        <f>IFERROR(IF(Loan_Not_Paid*Values_Entered,Interest,""), "")</f>
        <v/>
      </c>
      <c r="H184" s="236" t="str">
        <f>IFERROR(IF(Loan_Not_Paid*Values_Entered,Ending_Balance,""), "")</f>
        <v/>
      </c>
    </row>
    <row r="185" spans="2:8" x14ac:dyDescent="0.25">
      <c r="B185" s="234" t="str">
        <f>IFERROR(IF(Loan_Not_Paid*Values_Entered,Payment_Number,""), "")</f>
        <v/>
      </c>
      <c r="C185" s="235" t="str">
        <f>IFERROR(IF(Loan_Not_Paid*Values_Entered,Payment_Date,""), "")</f>
        <v/>
      </c>
      <c r="D185" s="236" t="str">
        <f>IFERROR(IF(Loan_Not_Paid*Values_Entered,Beginning_Balance,""), "")</f>
        <v/>
      </c>
      <c r="E185" s="236" t="str">
        <f>IFERROR(IF(Loan_Not_Paid*Values_Entered,Monthly_Payment,""), "")</f>
        <v/>
      </c>
      <c r="F185" s="236" t="str">
        <f>IFERROR(IF(Loan_Not_Paid*Values_Entered,Principal,""), "")</f>
        <v/>
      </c>
      <c r="G185" s="236" t="str">
        <f>IFERROR(IF(Loan_Not_Paid*Values_Entered,Interest,""), "")</f>
        <v/>
      </c>
      <c r="H185" s="236" t="str">
        <f>IFERROR(IF(Loan_Not_Paid*Values_Entered,Ending_Balance,""), "")</f>
        <v/>
      </c>
    </row>
    <row r="186" spans="2:8" x14ac:dyDescent="0.25">
      <c r="B186" s="234" t="str">
        <f>IFERROR(IF(Loan_Not_Paid*Values_Entered,Payment_Number,""), "")</f>
        <v/>
      </c>
      <c r="C186" s="235" t="str">
        <f>IFERROR(IF(Loan_Not_Paid*Values_Entered,Payment_Date,""), "")</f>
        <v/>
      </c>
      <c r="D186" s="236" t="str">
        <f>IFERROR(IF(Loan_Not_Paid*Values_Entered,Beginning_Balance,""), "")</f>
        <v/>
      </c>
      <c r="E186" s="236" t="str">
        <f>IFERROR(IF(Loan_Not_Paid*Values_Entered,Monthly_Payment,""), "")</f>
        <v/>
      </c>
      <c r="F186" s="236" t="str">
        <f>IFERROR(IF(Loan_Not_Paid*Values_Entered,Principal,""), "")</f>
        <v/>
      </c>
      <c r="G186" s="236" t="str">
        <f>IFERROR(IF(Loan_Not_Paid*Values_Entered,Interest,""), "")</f>
        <v/>
      </c>
      <c r="H186" s="236" t="str">
        <f>IFERROR(IF(Loan_Not_Paid*Values_Entered,Ending_Balance,""), "")</f>
        <v/>
      </c>
    </row>
    <row r="187" spans="2:8" x14ac:dyDescent="0.25">
      <c r="B187" s="234" t="str">
        <f>IFERROR(IF(Loan_Not_Paid*Values_Entered,Payment_Number,""), "")</f>
        <v/>
      </c>
      <c r="C187" s="235" t="str">
        <f>IFERROR(IF(Loan_Not_Paid*Values_Entered,Payment_Date,""), "")</f>
        <v/>
      </c>
      <c r="D187" s="236" t="str">
        <f>IFERROR(IF(Loan_Not_Paid*Values_Entered,Beginning_Balance,""), "")</f>
        <v/>
      </c>
      <c r="E187" s="236" t="str">
        <f>IFERROR(IF(Loan_Not_Paid*Values_Entered,Monthly_Payment,""), "")</f>
        <v/>
      </c>
      <c r="F187" s="236" t="str">
        <f>IFERROR(IF(Loan_Not_Paid*Values_Entered,Principal,""), "")</f>
        <v/>
      </c>
      <c r="G187" s="236" t="str">
        <f>IFERROR(IF(Loan_Not_Paid*Values_Entered,Interest,""), "")</f>
        <v/>
      </c>
      <c r="H187" s="236" t="str">
        <f>IFERROR(IF(Loan_Not_Paid*Values_Entered,Ending_Balance,""), "")</f>
        <v/>
      </c>
    </row>
    <row r="188" spans="2:8" x14ac:dyDescent="0.25">
      <c r="B188" s="234" t="str">
        <f>IFERROR(IF(Loan_Not_Paid*Values_Entered,Payment_Number,""), "")</f>
        <v/>
      </c>
      <c r="C188" s="235" t="str">
        <f>IFERROR(IF(Loan_Not_Paid*Values_Entered,Payment_Date,""), "")</f>
        <v/>
      </c>
      <c r="D188" s="236" t="str">
        <f>IFERROR(IF(Loan_Not_Paid*Values_Entered,Beginning_Balance,""), "")</f>
        <v/>
      </c>
      <c r="E188" s="236" t="str">
        <f>IFERROR(IF(Loan_Not_Paid*Values_Entered,Monthly_Payment,""), "")</f>
        <v/>
      </c>
      <c r="F188" s="236" t="str">
        <f>IFERROR(IF(Loan_Not_Paid*Values_Entered,Principal,""), "")</f>
        <v/>
      </c>
      <c r="G188" s="236" t="str">
        <f>IFERROR(IF(Loan_Not_Paid*Values_Entered,Interest,""), "")</f>
        <v/>
      </c>
      <c r="H188" s="236" t="str">
        <f>IFERROR(IF(Loan_Not_Paid*Values_Entered,Ending_Balance,""), "")</f>
        <v/>
      </c>
    </row>
    <row r="189" spans="2:8" x14ac:dyDescent="0.25">
      <c r="B189" s="234" t="str">
        <f>IFERROR(IF(Loan_Not_Paid*Values_Entered,Payment_Number,""), "")</f>
        <v/>
      </c>
      <c r="C189" s="235" t="str">
        <f>IFERROR(IF(Loan_Not_Paid*Values_Entered,Payment_Date,""), "")</f>
        <v/>
      </c>
      <c r="D189" s="236" t="str">
        <f>IFERROR(IF(Loan_Not_Paid*Values_Entered,Beginning_Balance,""), "")</f>
        <v/>
      </c>
      <c r="E189" s="236" t="str">
        <f>IFERROR(IF(Loan_Not_Paid*Values_Entered,Monthly_Payment,""), "")</f>
        <v/>
      </c>
      <c r="F189" s="236" t="str">
        <f>IFERROR(IF(Loan_Not_Paid*Values_Entered,Principal,""), "")</f>
        <v/>
      </c>
      <c r="G189" s="236" t="str">
        <f>IFERROR(IF(Loan_Not_Paid*Values_Entered,Interest,""), "")</f>
        <v/>
      </c>
      <c r="H189" s="236" t="str">
        <f>IFERROR(IF(Loan_Not_Paid*Values_Entered,Ending_Balance,""), "")</f>
        <v/>
      </c>
    </row>
    <row r="190" spans="2:8" x14ac:dyDescent="0.25">
      <c r="B190" s="234" t="str">
        <f>IFERROR(IF(Loan_Not_Paid*Values_Entered,Payment_Number,""), "")</f>
        <v/>
      </c>
      <c r="C190" s="235" t="str">
        <f>IFERROR(IF(Loan_Not_Paid*Values_Entered,Payment_Date,""), "")</f>
        <v/>
      </c>
      <c r="D190" s="236" t="str">
        <f>IFERROR(IF(Loan_Not_Paid*Values_Entered,Beginning_Balance,""), "")</f>
        <v/>
      </c>
      <c r="E190" s="236" t="str">
        <f>IFERROR(IF(Loan_Not_Paid*Values_Entered,Monthly_Payment,""), "")</f>
        <v/>
      </c>
      <c r="F190" s="236" t="str">
        <f>IFERROR(IF(Loan_Not_Paid*Values_Entered,Principal,""), "")</f>
        <v/>
      </c>
      <c r="G190" s="236" t="str">
        <f>IFERROR(IF(Loan_Not_Paid*Values_Entered,Interest,""), "")</f>
        <v/>
      </c>
      <c r="H190" s="236" t="str">
        <f>IFERROR(IF(Loan_Not_Paid*Values_Entered,Ending_Balance,""), "")</f>
        <v/>
      </c>
    </row>
    <row r="191" spans="2:8" x14ac:dyDescent="0.25">
      <c r="B191" s="234" t="str">
        <f>IFERROR(IF(Loan_Not_Paid*Values_Entered,Payment_Number,""), "")</f>
        <v/>
      </c>
      <c r="C191" s="235" t="str">
        <f>IFERROR(IF(Loan_Not_Paid*Values_Entered,Payment_Date,""), "")</f>
        <v/>
      </c>
      <c r="D191" s="236" t="str">
        <f>IFERROR(IF(Loan_Not_Paid*Values_Entered,Beginning_Balance,""), "")</f>
        <v/>
      </c>
      <c r="E191" s="236" t="str">
        <f>IFERROR(IF(Loan_Not_Paid*Values_Entered,Monthly_Payment,""), "")</f>
        <v/>
      </c>
      <c r="F191" s="236" t="str">
        <f>IFERROR(IF(Loan_Not_Paid*Values_Entered,Principal,""), "")</f>
        <v/>
      </c>
      <c r="G191" s="236" t="str">
        <f>IFERROR(IF(Loan_Not_Paid*Values_Entered,Interest,""), "")</f>
        <v/>
      </c>
      <c r="H191" s="236" t="str">
        <f>IFERROR(IF(Loan_Not_Paid*Values_Entered,Ending_Balance,""), "")</f>
        <v/>
      </c>
    </row>
    <row r="192" spans="2:8" x14ac:dyDescent="0.25">
      <c r="B192" s="234" t="str">
        <f>IFERROR(IF(Loan_Not_Paid*Values_Entered,Payment_Number,""), "")</f>
        <v/>
      </c>
      <c r="C192" s="235" t="str">
        <f>IFERROR(IF(Loan_Not_Paid*Values_Entered,Payment_Date,""), "")</f>
        <v/>
      </c>
      <c r="D192" s="236" t="str">
        <f>IFERROR(IF(Loan_Not_Paid*Values_Entered,Beginning_Balance,""), "")</f>
        <v/>
      </c>
      <c r="E192" s="236" t="str">
        <f>IFERROR(IF(Loan_Not_Paid*Values_Entered,Monthly_Payment,""), "")</f>
        <v/>
      </c>
      <c r="F192" s="236" t="str">
        <f>IFERROR(IF(Loan_Not_Paid*Values_Entered,Principal,""), "")</f>
        <v/>
      </c>
      <c r="G192" s="236" t="str">
        <f>IFERROR(IF(Loan_Not_Paid*Values_Entered,Interest,""), "")</f>
        <v/>
      </c>
      <c r="H192" s="236" t="str">
        <f>IFERROR(IF(Loan_Not_Paid*Values_Entered,Ending_Balance,""), "")</f>
        <v/>
      </c>
    </row>
    <row r="193" spans="2:8" x14ac:dyDescent="0.25">
      <c r="B193" s="234" t="str">
        <f>IFERROR(IF(Loan_Not_Paid*Values_Entered,Payment_Number,""), "")</f>
        <v/>
      </c>
      <c r="C193" s="235" t="str">
        <f>IFERROR(IF(Loan_Not_Paid*Values_Entered,Payment_Date,""), "")</f>
        <v/>
      </c>
      <c r="D193" s="236" t="str">
        <f>IFERROR(IF(Loan_Not_Paid*Values_Entered,Beginning_Balance,""), "")</f>
        <v/>
      </c>
      <c r="E193" s="236" t="str">
        <f>IFERROR(IF(Loan_Not_Paid*Values_Entered,Monthly_Payment,""), "")</f>
        <v/>
      </c>
      <c r="F193" s="236" t="str">
        <f>IFERROR(IF(Loan_Not_Paid*Values_Entered,Principal,""), "")</f>
        <v/>
      </c>
      <c r="G193" s="236" t="str">
        <f>IFERROR(IF(Loan_Not_Paid*Values_Entered,Interest,""), "")</f>
        <v/>
      </c>
      <c r="H193" s="236" t="str">
        <f>IFERROR(IF(Loan_Not_Paid*Values_Entered,Ending_Balance,""), "")</f>
        <v/>
      </c>
    </row>
    <row r="194" spans="2:8" x14ac:dyDescent="0.25">
      <c r="B194" s="234" t="str">
        <f>IFERROR(IF(Loan_Not_Paid*Values_Entered,Payment_Number,""), "")</f>
        <v/>
      </c>
      <c r="C194" s="235" t="str">
        <f>IFERROR(IF(Loan_Not_Paid*Values_Entered,Payment_Date,""), "")</f>
        <v/>
      </c>
      <c r="D194" s="236" t="str">
        <f>IFERROR(IF(Loan_Not_Paid*Values_Entered,Beginning_Balance,""), "")</f>
        <v/>
      </c>
      <c r="E194" s="236" t="str">
        <f>IFERROR(IF(Loan_Not_Paid*Values_Entered,Monthly_Payment,""), "")</f>
        <v/>
      </c>
      <c r="F194" s="236" t="str">
        <f>IFERROR(IF(Loan_Not_Paid*Values_Entered,Principal,""), "")</f>
        <v/>
      </c>
      <c r="G194" s="236" t="str">
        <f>IFERROR(IF(Loan_Not_Paid*Values_Entered,Interest,""), "")</f>
        <v/>
      </c>
      <c r="H194" s="236" t="str">
        <f>IFERROR(IF(Loan_Not_Paid*Values_Entered,Ending_Balance,""), "")</f>
        <v/>
      </c>
    </row>
    <row r="195" spans="2:8" x14ac:dyDescent="0.25">
      <c r="B195" s="234" t="str">
        <f>IFERROR(IF(Loan_Not_Paid*Values_Entered,Payment_Number,""), "")</f>
        <v/>
      </c>
      <c r="C195" s="235" t="str">
        <f>IFERROR(IF(Loan_Not_Paid*Values_Entered,Payment_Date,""), "")</f>
        <v/>
      </c>
      <c r="D195" s="236" t="str">
        <f>IFERROR(IF(Loan_Not_Paid*Values_Entered,Beginning_Balance,""), "")</f>
        <v/>
      </c>
      <c r="E195" s="236" t="str">
        <f>IFERROR(IF(Loan_Not_Paid*Values_Entered,Monthly_Payment,""), "")</f>
        <v/>
      </c>
      <c r="F195" s="236" t="str">
        <f>IFERROR(IF(Loan_Not_Paid*Values_Entered,Principal,""), "")</f>
        <v/>
      </c>
      <c r="G195" s="236" t="str">
        <f>IFERROR(IF(Loan_Not_Paid*Values_Entered,Interest,""), "")</f>
        <v/>
      </c>
      <c r="H195" s="236" t="str">
        <f>IFERROR(IF(Loan_Not_Paid*Values_Entered,Ending_Balance,""), "")</f>
        <v/>
      </c>
    </row>
    <row r="196" spans="2:8" x14ac:dyDescent="0.25">
      <c r="B196" s="234" t="str">
        <f>IFERROR(IF(Loan_Not_Paid*Values_Entered,Payment_Number,""), "")</f>
        <v/>
      </c>
      <c r="C196" s="235" t="str">
        <f>IFERROR(IF(Loan_Not_Paid*Values_Entered,Payment_Date,""), "")</f>
        <v/>
      </c>
      <c r="D196" s="236" t="str">
        <f>IFERROR(IF(Loan_Not_Paid*Values_Entered,Beginning_Balance,""), "")</f>
        <v/>
      </c>
      <c r="E196" s="236" t="str">
        <f>IFERROR(IF(Loan_Not_Paid*Values_Entered,Monthly_Payment,""), "")</f>
        <v/>
      </c>
      <c r="F196" s="236" t="str">
        <f>IFERROR(IF(Loan_Not_Paid*Values_Entered,Principal,""), "")</f>
        <v/>
      </c>
      <c r="G196" s="236" t="str">
        <f>IFERROR(IF(Loan_Not_Paid*Values_Entered,Interest,""), "")</f>
        <v/>
      </c>
      <c r="H196" s="236" t="str">
        <f>IFERROR(IF(Loan_Not_Paid*Values_Entered,Ending_Balance,""), "")</f>
        <v/>
      </c>
    </row>
    <row r="197" spans="2:8" x14ac:dyDescent="0.25">
      <c r="B197" s="234" t="str">
        <f>IFERROR(IF(Loan_Not_Paid*Values_Entered,Payment_Number,""), "")</f>
        <v/>
      </c>
      <c r="C197" s="235" t="str">
        <f>IFERROR(IF(Loan_Not_Paid*Values_Entered,Payment_Date,""), "")</f>
        <v/>
      </c>
      <c r="D197" s="236" t="str">
        <f>IFERROR(IF(Loan_Not_Paid*Values_Entered,Beginning_Balance,""), "")</f>
        <v/>
      </c>
      <c r="E197" s="236" t="str">
        <f>IFERROR(IF(Loan_Not_Paid*Values_Entered,Monthly_Payment,""), "")</f>
        <v/>
      </c>
      <c r="F197" s="236" t="str">
        <f>IFERROR(IF(Loan_Not_Paid*Values_Entered,Principal,""), "")</f>
        <v/>
      </c>
      <c r="G197" s="236" t="str">
        <f>IFERROR(IF(Loan_Not_Paid*Values_Entered,Interest,""), "")</f>
        <v/>
      </c>
      <c r="H197" s="236" t="str">
        <f>IFERROR(IF(Loan_Not_Paid*Values_Entered,Ending_Balance,""), "")</f>
        <v/>
      </c>
    </row>
    <row r="198" spans="2:8" x14ac:dyDescent="0.25">
      <c r="B198" s="234" t="str">
        <f>IFERROR(IF(Loan_Not_Paid*Values_Entered,Payment_Number,""), "")</f>
        <v/>
      </c>
      <c r="C198" s="235" t="str">
        <f>IFERROR(IF(Loan_Not_Paid*Values_Entered,Payment_Date,""), "")</f>
        <v/>
      </c>
      <c r="D198" s="236" t="str">
        <f>IFERROR(IF(Loan_Not_Paid*Values_Entered,Beginning_Balance,""), "")</f>
        <v/>
      </c>
      <c r="E198" s="236" t="str">
        <f>IFERROR(IF(Loan_Not_Paid*Values_Entered,Monthly_Payment,""), "")</f>
        <v/>
      </c>
      <c r="F198" s="236" t="str">
        <f>IFERROR(IF(Loan_Not_Paid*Values_Entered,Principal,""), "")</f>
        <v/>
      </c>
      <c r="G198" s="236" t="str">
        <f>IFERROR(IF(Loan_Not_Paid*Values_Entered,Interest,""), "")</f>
        <v/>
      </c>
      <c r="H198" s="236" t="str">
        <f>IFERROR(IF(Loan_Not_Paid*Values_Entered,Ending_Balance,""), "")</f>
        <v/>
      </c>
    </row>
    <row r="199" spans="2:8" x14ac:dyDescent="0.25">
      <c r="B199" s="234" t="str">
        <f>IFERROR(IF(Loan_Not_Paid*Values_Entered,Payment_Number,""), "")</f>
        <v/>
      </c>
      <c r="C199" s="235" t="str">
        <f>IFERROR(IF(Loan_Not_Paid*Values_Entered,Payment_Date,""), "")</f>
        <v/>
      </c>
      <c r="D199" s="236" t="str">
        <f>IFERROR(IF(Loan_Not_Paid*Values_Entered,Beginning_Balance,""), "")</f>
        <v/>
      </c>
      <c r="E199" s="236" t="str">
        <f>IFERROR(IF(Loan_Not_Paid*Values_Entered,Monthly_Payment,""), "")</f>
        <v/>
      </c>
      <c r="F199" s="236" t="str">
        <f>IFERROR(IF(Loan_Not_Paid*Values_Entered,Principal,""), "")</f>
        <v/>
      </c>
      <c r="G199" s="236" t="str">
        <f>IFERROR(IF(Loan_Not_Paid*Values_Entered,Interest,""), "")</f>
        <v/>
      </c>
      <c r="H199" s="236" t="str">
        <f>IFERROR(IF(Loan_Not_Paid*Values_Entered,Ending_Balance,""), "")</f>
        <v/>
      </c>
    </row>
    <row r="200" spans="2:8" x14ac:dyDescent="0.25">
      <c r="B200" s="234" t="str">
        <f>IFERROR(IF(Loan_Not_Paid*Values_Entered,Payment_Number,""), "")</f>
        <v/>
      </c>
      <c r="C200" s="235" t="str">
        <f>IFERROR(IF(Loan_Not_Paid*Values_Entered,Payment_Date,""), "")</f>
        <v/>
      </c>
      <c r="D200" s="236" t="str">
        <f>IFERROR(IF(Loan_Not_Paid*Values_Entered,Beginning_Balance,""), "")</f>
        <v/>
      </c>
      <c r="E200" s="236" t="str">
        <f>IFERROR(IF(Loan_Not_Paid*Values_Entered,Monthly_Payment,""), "")</f>
        <v/>
      </c>
      <c r="F200" s="236" t="str">
        <f>IFERROR(IF(Loan_Not_Paid*Values_Entered,Principal,""), "")</f>
        <v/>
      </c>
      <c r="G200" s="236" t="str">
        <f>IFERROR(IF(Loan_Not_Paid*Values_Entered,Interest,""), "")</f>
        <v/>
      </c>
      <c r="H200" s="236" t="str">
        <f>IFERROR(IF(Loan_Not_Paid*Values_Entered,Ending_Balance,""), "")</f>
        <v/>
      </c>
    </row>
    <row r="201" spans="2:8" x14ac:dyDescent="0.25">
      <c r="B201" s="234" t="str">
        <f>IFERROR(IF(Loan_Not_Paid*Values_Entered,Payment_Number,""), "")</f>
        <v/>
      </c>
      <c r="C201" s="235" t="str">
        <f>IFERROR(IF(Loan_Not_Paid*Values_Entered,Payment_Date,""), "")</f>
        <v/>
      </c>
      <c r="D201" s="236" t="str">
        <f>IFERROR(IF(Loan_Not_Paid*Values_Entered,Beginning_Balance,""), "")</f>
        <v/>
      </c>
      <c r="E201" s="236" t="str">
        <f>IFERROR(IF(Loan_Not_Paid*Values_Entered,Monthly_Payment,""), "")</f>
        <v/>
      </c>
      <c r="F201" s="236" t="str">
        <f>IFERROR(IF(Loan_Not_Paid*Values_Entered,Principal,""), "")</f>
        <v/>
      </c>
      <c r="G201" s="236" t="str">
        <f>IFERROR(IF(Loan_Not_Paid*Values_Entered,Interest,""), "")</f>
        <v/>
      </c>
      <c r="H201" s="236" t="str">
        <f>IFERROR(IF(Loan_Not_Paid*Values_Entered,Ending_Balance,""), "")</f>
        <v/>
      </c>
    </row>
    <row r="202" spans="2:8" x14ac:dyDescent="0.25">
      <c r="B202" s="234" t="str">
        <f>IFERROR(IF(Loan_Not_Paid*Values_Entered,Payment_Number,""), "")</f>
        <v/>
      </c>
      <c r="C202" s="235" t="str">
        <f>IFERROR(IF(Loan_Not_Paid*Values_Entered,Payment_Date,""), "")</f>
        <v/>
      </c>
      <c r="D202" s="236" t="str">
        <f>IFERROR(IF(Loan_Not_Paid*Values_Entered,Beginning_Balance,""), "")</f>
        <v/>
      </c>
      <c r="E202" s="236" t="str">
        <f>IFERROR(IF(Loan_Not_Paid*Values_Entered,Monthly_Payment,""), "")</f>
        <v/>
      </c>
      <c r="F202" s="236" t="str">
        <f>IFERROR(IF(Loan_Not_Paid*Values_Entered,Principal,""), "")</f>
        <v/>
      </c>
      <c r="G202" s="236" t="str">
        <f>IFERROR(IF(Loan_Not_Paid*Values_Entered,Interest,""), "")</f>
        <v/>
      </c>
      <c r="H202" s="236" t="str">
        <f>IFERROR(IF(Loan_Not_Paid*Values_Entered,Ending_Balance,""), "")</f>
        <v/>
      </c>
    </row>
    <row r="203" spans="2:8" x14ac:dyDescent="0.25">
      <c r="B203" s="234" t="str">
        <f>IFERROR(IF(Loan_Not_Paid*Values_Entered,Payment_Number,""), "")</f>
        <v/>
      </c>
      <c r="C203" s="235" t="str">
        <f>IFERROR(IF(Loan_Not_Paid*Values_Entered,Payment_Date,""), "")</f>
        <v/>
      </c>
      <c r="D203" s="236" t="str">
        <f>IFERROR(IF(Loan_Not_Paid*Values_Entered,Beginning_Balance,""), "")</f>
        <v/>
      </c>
      <c r="E203" s="236" t="str">
        <f>IFERROR(IF(Loan_Not_Paid*Values_Entered,Monthly_Payment,""), "")</f>
        <v/>
      </c>
      <c r="F203" s="236" t="str">
        <f>IFERROR(IF(Loan_Not_Paid*Values_Entered,Principal,""), "")</f>
        <v/>
      </c>
      <c r="G203" s="236" t="str">
        <f>IFERROR(IF(Loan_Not_Paid*Values_Entered,Interest,""), "")</f>
        <v/>
      </c>
      <c r="H203" s="236" t="str">
        <f>IFERROR(IF(Loan_Not_Paid*Values_Entered,Ending_Balance,""), "")</f>
        <v/>
      </c>
    </row>
    <row r="204" spans="2:8" x14ac:dyDescent="0.25">
      <c r="B204" s="234" t="str">
        <f>IFERROR(IF(Loan_Not_Paid*Values_Entered,Payment_Number,""), "")</f>
        <v/>
      </c>
      <c r="C204" s="235" t="str">
        <f>IFERROR(IF(Loan_Not_Paid*Values_Entered,Payment_Date,""), "")</f>
        <v/>
      </c>
      <c r="D204" s="236" t="str">
        <f>IFERROR(IF(Loan_Not_Paid*Values_Entered,Beginning_Balance,""), "")</f>
        <v/>
      </c>
      <c r="E204" s="236" t="str">
        <f>IFERROR(IF(Loan_Not_Paid*Values_Entered,Monthly_Payment,""), "")</f>
        <v/>
      </c>
      <c r="F204" s="236" t="str">
        <f>IFERROR(IF(Loan_Not_Paid*Values_Entered,Principal,""), "")</f>
        <v/>
      </c>
      <c r="G204" s="236" t="str">
        <f>IFERROR(IF(Loan_Not_Paid*Values_Entered,Interest,""), "")</f>
        <v/>
      </c>
      <c r="H204" s="236" t="str">
        <f>IFERROR(IF(Loan_Not_Paid*Values_Entered,Ending_Balance,""), "")</f>
        <v/>
      </c>
    </row>
    <row r="205" spans="2:8" x14ac:dyDescent="0.25">
      <c r="B205" s="234" t="str">
        <f>IFERROR(IF(Loan_Not_Paid*Values_Entered,Payment_Number,""), "")</f>
        <v/>
      </c>
      <c r="C205" s="235" t="str">
        <f>IFERROR(IF(Loan_Not_Paid*Values_Entered,Payment_Date,""), "")</f>
        <v/>
      </c>
      <c r="D205" s="236" t="str">
        <f>IFERROR(IF(Loan_Not_Paid*Values_Entered,Beginning_Balance,""), "")</f>
        <v/>
      </c>
      <c r="E205" s="236" t="str">
        <f>IFERROR(IF(Loan_Not_Paid*Values_Entered,Monthly_Payment,""), "")</f>
        <v/>
      </c>
      <c r="F205" s="236" t="str">
        <f>IFERROR(IF(Loan_Not_Paid*Values_Entered,Principal,""), "")</f>
        <v/>
      </c>
      <c r="G205" s="236" t="str">
        <f>IFERROR(IF(Loan_Not_Paid*Values_Entered,Interest,""), "")</f>
        <v/>
      </c>
      <c r="H205" s="236" t="str">
        <f>IFERROR(IF(Loan_Not_Paid*Values_Entered,Ending_Balance,""), "")</f>
        <v/>
      </c>
    </row>
    <row r="206" spans="2:8" x14ac:dyDescent="0.25">
      <c r="B206" s="234" t="str">
        <f>IFERROR(IF(Loan_Not_Paid*Values_Entered,Payment_Number,""), "")</f>
        <v/>
      </c>
      <c r="C206" s="235" t="str">
        <f>IFERROR(IF(Loan_Not_Paid*Values_Entered,Payment_Date,""), "")</f>
        <v/>
      </c>
      <c r="D206" s="236" t="str">
        <f>IFERROR(IF(Loan_Not_Paid*Values_Entered,Beginning_Balance,""), "")</f>
        <v/>
      </c>
      <c r="E206" s="236" t="str">
        <f>IFERROR(IF(Loan_Not_Paid*Values_Entered,Monthly_Payment,""), "")</f>
        <v/>
      </c>
      <c r="F206" s="236" t="str">
        <f>IFERROR(IF(Loan_Not_Paid*Values_Entered,Principal,""), "")</f>
        <v/>
      </c>
      <c r="G206" s="236" t="str">
        <f>IFERROR(IF(Loan_Not_Paid*Values_Entered,Interest,""), "")</f>
        <v/>
      </c>
      <c r="H206" s="236" t="str">
        <f>IFERROR(IF(Loan_Not_Paid*Values_Entered,Ending_Balance,""), "")</f>
        <v/>
      </c>
    </row>
    <row r="207" spans="2:8" x14ac:dyDescent="0.25">
      <c r="B207" s="234" t="str">
        <f>IFERROR(IF(Loan_Not_Paid*Values_Entered,Payment_Number,""), "")</f>
        <v/>
      </c>
      <c r="C207" s="235" t="str">
        <f>IFERROR(IF(Loan_Not_Paid*Values_Entered,Payment_Date,""), "")</f>
        <v/>
      </c>
      <c r="D207" s="236" t="str">
        <f>IFERROR(IF(Loan_Not_Paid*Values_Entered,Beginning_Balance,""), "")</f>
        <v/>
      </c>
      <c r="E207" s="236" t="str">
        <f>IFERROR(IF(Loan_Not_Paid*Values_Entered,Monthly_Payment,""), "")</f>
        <v/>
      </c>
      <c r="F207" s="236" t="str">
        <f>IFERROR(IF(Loan_Not_Paid*Values_Entered,Principal,""), "")</f>
        <v/>
      </c>
      <c r="G207" s="236" t="str">
        <f>IFERROR(IF(Loan_Not_Paid*Values_Entered,Interest,""), "")</f>
        <v/>
      </c>
      <c r="H207" s="236" t="str">
        <f>IFERROR(IF(Loan_Not_Paid*Values_Entered,Ending_Balance,""), "")</f>
        <v/>
      </c>
    </row>
    <row r="208" spans="2:8" x14ac:dyDescent="0.25">
      <c r="B208" s="234" t="str">
        <f>IFERROR(IF(Loan_Not_Paid*Values_Entered,Payment_Number,""), "")</f>
        <v/>
      </c>
      <c r="C208" s="235" t="str">
        <f>IFERROR(IF(Loan_Not_Paid*Values_Entered,Payment_Date,""), "")</f>
        <v/>
      </c>
      <c r="D208" s="236" t="str">
        <f>IFERROR(IF(Loan_Not_Paid*Values_Entered,Beginning_Balance,""), "")</f>
        <v/>
      </c>
      <c r="E208" s="236" t="str">
        <f>IFERROR(IF(Loan_Not_Paid*Values_Entered,Monthly_Payment,""), "")</f>
        <v/>
      </c>
      <c r="F208" s="236" t="str">
        <f>IFERROR(IF(Loan_Not_Paid*Values_Entered,Principal,""), "")</f>
        <v/>
      </c>
      <c r="G208" s="236" t="str">
        <f>IFERROR(IF(Loan_Not_Paid*Values_Entered,Interest,""), "")</f>
        <v/>
      </c>
      <c r="H208" s="236" t="str">
        <f>IFERROR(IF(Loan_Not_Paid*Values_Entered,Ending_Balance,""), "")</f>
        <v/>
      </c>
    </row>
    <row r="209" spans="2:8" x14ac:dyDescent="0.25">
      <c r="B209" s="234" t="str">
        <f>IFERROR(IF(Loan_Not_Paid*Values_Entered,Payment_Number,""), "")</f>
        <v/>
      </c>
      <c r="C209" s="235" t="str">
        <f>IFERROR(IF(Loan_Not_Paid*Values_Entered,Payment_Date,""), "")</f>
        <v/>
      </c>
      <c r="D209" s="236" t="str">
        <f>IFERROR(IF(Loan_Not_Paid*Values_Entered,Beginning_Balance,""), "")</f>
        <v/>
      </c>
      <c r="E209" s="236" t="str">
        <f>IFERROR(IF(Loan_Not_Paid*Values_Entered,Monthly_Payment,""), "")</f>
        <v/>
      </c>
      <c r="F209" s="236" t="str">
        <f>IFERROR(IF(Loan_Not_Paid*Values_Entered,Principal,""), "")</f>
        <v/>
      </c>
      <c r="G209" s="236" t="str">
        <f>IFERROR(IF(Loan_Not_Paid*Values_Entered,Interest,""), "")</f>
        <v/>
      </c>
      <c r="H209" s="236" t="str">
        <f>IFERROR(IF(Loan_Not_Paid*Values_Entered,Ending_Balance,""), "")</f>
        <v/>
      </c>
    </row>
    <row r="210" spans="2:8" x14ac:dyDescent="0.25">
      <c r="B210" s="234" t="str">
        <f>IFERROR(IF(Loan_Not_Paid*Values_Entered,Payment_Number,""), "")</f>
        <v/>
      </c>
      <c r="C210" s="235" t="str">
        <f>IFERROR(IF(Loan_Not_Paid*Values_Entered,Payment_Date,""), "")</f>
        <v/>
      </c>
      <c r="D210" s="236" t="str">
        <f>IFERROR(IF(Loan_Not_Paid*Values_Entered,Beginning_Balance,""), "")</f>
        <v/>
      </c>
      <c r="E210" s="236" t="str">
        <f>IFERROR(IF(Loan_Not_Paid*Values_Entered,Monthly_Payment,""), "")</f>
        <v/>
      </c>
      <c r="F210" s="236" t="str">
        <f>IFERROR(IF(Loan_Not_Paid*Values_Entered,Principal,""), "")</f>
        <v/>
      </c>
      <c r="G210" s="236" t="str">
        <f>IFERROR(IF(Loan_Not_Paid*Values_Entered,Interest,""), "")</f>
        <v/>
      </c>
      <c r="H210" s="236" t="str">
        <f>IFERROR(IF(Loan_Not_Paid*Values_Entered,Ending_Balance,""), "")</f>
        <v/>
      </c>
    </row>
    <row r="211" spans="2:8" x14ac:dyDescent="0.25">
      <c r="B211" s="234" t="str">
        <f>IFERROR(IF(Loan_Not_Paid*Values_Entered,Payment_Number,""), "")</f>
        <v/>
      </c>
      <c r="C211" s="235" t="str">
        <f>IFERROR(IF(Loan_Not_Paid*Values_Entered,Payment_Date,""), "")</f>
        <v/>
      </c>
      <c r="D211" s="236" t="str">
        <f>IFERROR(IF(Loan_Not_Paid*Values_Entered,Beginning_Balance,""), "")</f>
        <v/>
      </c>
      <c r="E211" s="236" t="str">
        <f>IFERROR(IF(Loan_Not_Paid*Values_Entered,Monthly_Payment,""), "")</f>
        <v/>
      </c>
      <c r="F211" s="236" t="str">
        <f>IFERROR(IF(Loan_Not_Paid*Values_Entered,Principal,""), "")</f>
        <v/>
      </c>
      <c r="G211" s="236" t="str">
        <f>IFERROR(IF(Loan_Not_Paid*Values_Entered,Interest,""), "")</f>
        <v/>
      </c>
      <c r="H211" s="236" t="str">
        <f>IFERROR(IF(Loan_Not_Paid*Values_Entered,Ending_Balance,""), "")</f>
        <v/>
      </c>
    </row>
    <row r="212" spans="2:8" x14ac:dyDescent="0.25">
      <c r="B212" s="234" t="str">
        <f>IFERROR(IF(Loan_Not_Paid*Values_Entered,Payment_Number,""), "")</f>
        <v/>
      </c>
      <c r="C212" s="235" t="str">
        <f>IFERROR(IF(Loan_Not_Paid*Values_Entered,Payment_Date,""), "")</f>
        <v/>
      </c>
      <c r="D212" s="236" t="str">
        <f>IFERROR(IF(Loan_Not_Paid*Values_Entered,Beginning_Balance,""), "")</f>
        <v/>
      </c>
      <c r="E212" s="236" t="str">
        <f>IFERROR(IF(Loan_Not_Paid*Values_Entered,Monthly_Payment,""), "")</f>
        <v/>
      </c>
      <c r="F212" s="236" t="str">
        <f>IFERROR(IF(Loan_Not_Paid*Values_Entered,Principal,""), "")</f>
        <v/>
      </c>
      <c r="G212" s="236" t="str">
        <f>IFERROR(IF(Loan_Not_Paid*Values_Entered,Interest,""), "")</f>
        <v/>
      </c>
      <c r="H212" s="236" t="str">
        <f>IFERROR(IF(Loan_Not_Paid*Values_Entered,Ending_Balance,""), "")</f>
        <v/>
      </c>
    </row>
    <row r="213" spans="2:8" x14ac:dyDescent="0.25">
      <c r="B213" s="234" t="str">
        <f>IFERROR(IF(Loan_Not_Paid*Values_Entered,Payment_Number,""), "")</f>
        <v/>
      </c>
      <c r="C213" s="235" t="str">
        <f>IFERROR(IF(Loan_Not_Paid*Values_Entered,Payment_Date,""), "")</f>
        <v/>
      </c>
      <c r="D213" s="236" t="str">
        <f>IFERROR(IF(Loan_Not_Paid*Values_Entered,Beginning_Balance,""), "")</f>
        <v/>
      </c>
      <c r="E213" s="236" t="str">
        <f>IFERROR(IF(Loan_Not_Paid*Values_Entered,Monthly_Payment,""), "")</f>
        <v/>
      </c>
      <c r="F213" s="236" t="str">
        <f>IFERROR(IF(Loan_Not_Paid*Values_Entered,Principal,""), "")</f>
        <v/>
      </c>
      <c r="G213" s="236" t="str">
        <f>IFERROR(IF(Loan_Not_Paid*Values_Entered,Interest,""), "")</f>
        <v/>
      </c>
      <c r="H213" s="236" t="str">
        <f>IFERROR(IF(Loan_Not_Paid*Values_Entered,Ending_Balance,""), "")</f>
        <v/>
      </c>
    </row>
    <row r="214" spans="2:8" x14ac:dyDescent="0.25">
      <c r="B214" s="234" t="str">
        <f>IFERROR(IF(Loan_Not_Paid*Values_Entered,Payment_Number,""), "")</f>
        <v/>
      </c>
      <c r="C214" s="235" t="str">
        <f>IFERROR(IF(Loan_Not_Paid*Values_Entered,Payment_Date,""), "")</f>
        <v/>
      </c>
      <c r="D214" s="236" t="str">
        <f>IFERROR(IF(Loan_Not_Paid*Values_Entered,Beginning_Balance,""), "")</f>
        <v/>
      </c>
      <c r="E214" s="236" t="str">
        <f>IFERROR(IF(Loan_Not_Paid*Values_Entered,Monthly_Payment,""), "")</f>
        <v/>
      </c>
      <c r="F214" s="236" t="str">
        <f>IFERROR(IF(Loan_Not_Paid*Values_Entered,Principal,""), "")</f>
        <v/>
      </c>
      <c r="G214" s="236" t="str">
        <f>IFERROR(IF(Loan_Not_Paid*Values_Entered,Interest,""), "")</f>
        <v/>
      </c>
      <c r="H214" s="236" t="str">
        <f>IFERROR(IF(Loan_Not_Paid*Values_Entered,Ending_Balance,""), "")</f>
        <v/>
      </c>
    </row>
    <row r="215" spans="2:8" x14ac:dyDescent="0.25">
      <c r="B215" s="234" t="str">
        <f>IFERROR(IF(Loan_Not_Paid*Values_Entered,Payment_Number,""), "")</f>
        <v/>
      </c>
      <c r="C215" s="235" t="str">
        <f>IFERROR(IF(Loan_Not_Paid*Values_Entered,Payment_Date,""), "")</f>
        <v/>
      </c>
      <c r="D215" s="236" t="str">
        <f>IFERROR(IF(Loan_Not_Paid*Values_Entered,Beginning_Balance,""), "")</f>
        <v/>
      </c>
      <c r="E215" s="236" t="str">
        <f>IFERROR(IF(Loan_Not_Paid*Values_Entered,Monthly_Payment,""), "")</f>
        <v/>
      </c>
      <c r="F215" s="236" t="str">
        <f>IFERROR(IF(Loan_Not_Paid*Values_Entered,Principal,""), "")</f>
        <v/>
      </c>
      <c r="G215" s="236" t="str">
        <f>IFERROR(IF(Loan_Not_Paid*Values_Entered,Interest,""), "")</f>
        <v/>
      </c>
      <c r="H215" s="236" t="str">
        <f>IFERROR(IF(Loan_Not_Paid*Values_Entered,Ending_Balance,""), "")</f>
        <v/>
      </c>
    </row>
    <row r="216" spans="2:8" x14ac:dyDescent="0.25">
      <c r="B216" s="234" t="str">
        <f>IFERROR(IF(Loan_Not_Paid*Values_Entered,Payment_Number,""), "")</f>
        <v/>
      </c>
      <c r="C216" s="235" t="str">
        <f>IFERROR(IF(Loan_Not_Paid*Values_Entered,Payment_Date,""), "")</f>
        <v/>
      </c>
      <c r="D216" s="236" t="str">
        <f>IFERROR(IF(Loan_Not_Paid*Values_Entered,Beginning_Balance,""), "")</f>
        <v/>
      </c>
      <c r="E216" s="236" t="str">
        <f>IFERROR(IF(Loan_Not_Paid*Values_Entered,Monthly_Payment,""), "")</f>
        <v/>
      </c>
      <c r="F216" s="236" t="str">
        <f>IFERROR(IF(Loan_Not_Paid*Values_Entered,Principal,""), "")</f>
        <v/>
      </c>
      <c r="G216" s="236" t="str">
        <f>IFERROR(IF(Loan_Not_Paid*Values_Entered,Interest,""), "")</f>
        <v/>
      </c>
      <c r="H216" s="236" t="str">
        <f>IFERROR(IF(Loan_Not_Paid*Values_Entered,Ending_Balance,""), "")</f>
        <v/>
      </c>
    </row>
    <row r="217" spans="2:8" x14ac:dyDescent="0.25">
      <c r="B217" s="234" t="str">
        <f>IFERROR(IF(Loan_Not_Paid*Values_Entered,Payment_Number,""), "")</f>
        <v/>
      </c>
      <c r="C217" s="235" t="str">
        <f>IFERROR(IF(Loan_Not_Paid*Values_Entered,Payment_Date,""), "")</f>
        <v/>
      </c>
      <c r="D217" s="236" t="str">
        <f>IFERROR(IF(Loan_Not_Paid*Values_Entered,Beginning_Balance,""), "")</f>
        <v/>
      </c>
      <c r="E217" s="236" t="str">
        <f>IFERROR(IF(Loan_Not_Paid*Values_Entered,Monthly_Payment,""), "")</f>
        <v/>
      </c>
      <c r="F217" s="236" t="str">
        <f>IFERROR(IF(Loan_Not_Paid*Values_Entered,Principal,""), "")</f>
        <v/>
      </c>
      <c r="G217" s="236" t="str">
        <f>IFERROR(IF(Loan_Not_Paid*Values_Entered,Interest,""), "")</f>
        <v/>
      </c>
      <c r="H217" s="236" t="str">
        <f>IFERROR(IF(Loan_Not_Paid*Values_Entered,Ending_Balance,""), "")</f>
        <v/>
      </c>
    </row>
    <row r="218" spans="2:8" x14ac:dyDescent="0.25">
      <c r="B218" s="234" t="str">
        <f>IFERROR(IF(Loan_Not_Paid*Values_Entered,Payment_Number,""), "")</f>
        <v/>
      </c>
      <c r="C218" s="235" t="str">
        <f>IFERROR(IF(Loan_Not_Paid*Values_Entered,Payment_Date,""), "")</f>
        <v/>
      </c>
      <c r="D218" s="236" t="str">
        <f>IFERROR(IF(Loan_Not_Paid*Values_Entered,Beginning_Balance,""), "")</f>
        <v/>
      </c>
      <c r="E218" s="236" t="str">
        <f>IFERROR(IF(Loan_Not_Paid*Values_Entered,Monthly_Payment,""), "")</f>
        <v/>
      </c>
      <c r="F218" s="236" t="str">
        <f>IFERROR(IF(Loan_Not_Paid*Values_Entered,Principal,""), "")</f>
        <v/>
      </c>
      <c r="G218" s="236" t="str">
        <f>IFERROR(IF(Loan_Not_Paid*Values_Entered,Interest,""), "")</f>
        <v/>
      </c>
      <c r="H218" s="236" t="str">
        <f>IFERROR(IF(Loan_Not_Paid*Values_Entered,Ending_Balance,""), "")</f>
        <v/>
      </c>
    </row>
    <row r="219" spans="2:8" x14ac:dyDescent="0.25">
      <c r="B219" s="234" t="str">
        <f>IFERROR(IF(Loan_Not_Paid*Values_Entered,Payment_Number,""), "")</f>
        <v/>
      </c>
      <c r="C219" s="235" t="str">
        <f>IFERROR(IF(Loan_Not_Paid*Values_Entered,Payment_Date,""), "")</f>
        <v/>
      </c>
      <c r="D219" s="236" t="str">
        <f>IFERROR(IF(Loan_Not_Paid*Values_Entered,Beginning_Balance,""), "")</f>
        <v/>
      </c>
      <c r="E219" s="236" t="str">
        <f>IFERROR(IF(Loan_Not_Paid*Values_Entered,Monthly_Payment,""), "")</f>
        <v/>
      </c>
      <c r="F219" s="236" t="str">
        <f>IFERROR(IF(Loan_Not_Paid*Values_Entered,Principal,""), "")</f>
        <v/>
      </c>
      <c r="G219" s="236" t="str">
        <f>IFERROR(IF(Loan_Not_Paid*Values_Entered,Interest,""), "")</f>
        <v/>
      </c>
      <c r="H219" s="236" t="str">
        <f>IFERROR(IF(Loan_Not_Paid*Values_Entered,Ending_Balance,""), "")</f>
        <v/>
      </c>
    </row>
    <row r="220" spans="2:8" x14ac:dyDescent="0.25">
      <c r="B220" s="234" t="str">
        <f>IFERROR(IF(Loan_Not_Paid*Values_Entered,Payment_Number,""), "")</f>
        <v/>
      </c>
      <c r="C220" s="235" t="str">
        <f>IFERROR(IF(Loan_Not_Paid*Values_Entered,Payment_Date,""), "")</f>
        <v/>
      </c>
      <c r="D220" s="236" t="str">
        <f>IFERROR(IF(Loan_Not_Paid*Values_Entered,Beginning_Balance,""), "")</f>
        <v/>
      </c>
      <c r="E220" s="236" t="str">
        <f>IFERROR(IF(Loan_Not_Paid*Values_Entered,Monthly_Payment,""), "")</f>
        <v/>
      </c>
      <c r="F220" s="236" t="str">
        <f>IFERROR(IF(Loan_Not_Paid*Values_Entered,Principal,""), "")</f>
        <v/>
      </c>
      <c r="G220" s="236" t="str">
        <f>IFERROR(IF(Loan_Not_Paid*Values_Entered,Interest,""), "")</f>
        <v/>
      </c>
      <c r="H220" s="236" t="str">
        <f>IFERROR(IF(Loan_Not_Paid*Values_Entered,Ending_Balance,""), "")</f>
        <v/>
      </c>
    </row>
    <row r="221" spans="2:8" x14ac:dyDescent="0.25">
      <c r="B221" s="234" t="str">
        <f>IFERROR(IF(Loan_Not_Paid*Values_Entered,Payment_Number,""), "")</f>
        <v/>
      </c>
      <c r="C221" s="235" t="str">
        <f>IFERROR(IF(Loan_Not_Paid*Values_Entered,Payment_Date,""), "")</f>
        <v/>
      </c>
      <c r="D221" s="236" t="str">
        <f>IFERROR(IF(Loan_Not_Paid*Values_Entered,Beginning_Balance,""), "")</f>
        <v/>
      </c>
      <c r="E221" s="236" t="str">
        <f>IFERROR(IF(Loan_Not_Paid*Values_Entered,Monthly_Payment,""), "")</f>
        <v/>
      </c>
      <c r="F221" s="236" t="str">
        <f>IFERROR(IF(Loan_Not_Paid*Values_Entered,Principal,""), "")</f>
        <v/>
      </c>
      <c r="G221" s="236" t="str">
        <f>IFERROR(IF(Loan_Not_Paid*Values_Entered,Interest,""), "")</f>
        <v/>
      </c>
      <c r="H221" s="236" t="str">
        <f>IFERROR(IF(Loan_Not_Paid*Values_Entered,Ending_Balance,""), "")</f>
        <v/>
      </c>
    </row>
    <row r="222" spans="2:8" x14ac:dyDescent="0.25">
      <c r="B222" s="234" t="str">
        <f>IFERROR(IF(Loan_Not_Paid*Values_Entered,Payment_Number,""), "")</f>
        <v/>
      </c>
      <c r="C222" s="235" t="str">
        <f>IFERROR(IF(Loan_Not_Paid*Values_Entered,Payment_Date,""), "")</f>
        <v/>
      </c>
      <c r="D222" s="236" t="str">
        <f>IFERROR(IF(Loan_Not_Paid*Values_Entered,Beginning_Balance,""), "")</f>
        <v/>
      </c>
      <c r="E222" s="236" t="str">
        <f>IFERROR(IF(Loan_Not_Paid*Values_Entered,Monthly_Payment,""), "")</f>
        <v/>
      </c>
      <c r="F222" s="236" t="str">
        <f>IFERROR(IF(Loan_Not_Paid*Values_Entered,Principal,""), "")</f>
        <v/>
      </c>
      <c r="G222" s="236" t="str">
        <f>IFERROR(IF(Loan_Not_Paid*Values_Entered,Interest,""), "")</f>
        <v/>
      </c>
      <c r="H222" s="236" t="str">
        <f>IFERROR(IF(Loan_Not_Paid*Values_Entered,Ending_Balance,""), "")</f>
        <v/>
      </c>
    </row>
    <row r="223" spans="2:8" x14ac:dyDescent="0.25">
      <c r="B223" s="234" t="str">
        <f>IFERROR(IF(Loan_Not_Paid*Values_Entered,Payment_Number,""), "")</f>
        <v/>
      </c>
      <c r="C223" s="235" t="str">
        <f>IFERROR(IF(Loan_Not_Paid*Values_Entered,Payment_Date,""), "")</f>
        <v/>
      </c>
      <c r="D223" s="236" t="str">
        <f>IFERROR(IF(Loan_Not_Paid*Values_Entered,Beginning_Balance,""), "")</f>
        <v/>
      </c>
      <c r="E223" s="236" t="str">
        <f>IFERROR(IF(Loan_Not_Paid*Values_Entered,Monthly_Payment,""), "")</f>
        <v/>
      </c>
      <c r="F223" s="236" t="str">
        <f>IFERROR(IF(Loan_Not_Paid*Values_Entered,Principal,""), "")</f>
        <v/>
      </c>
      <c r="G223" s="236" t="str">
        <f>IFERROR(IF(Loan_Not_Paid*Values_Entered,Interest,""), "")</f>
        <v/>
      </c>
      <c r="H223" s="236" t="str">
        <f>IFERROR(IF(Loan_Not_Paid*Values_Entered,Ending_Balance,""), "")</f>
        <v/>
      </c>
    </row>
    <row r="224" spans="2:8" x14ac:dyDescent="0.25">
      <c r="B224" s="234" t="str">
        <f>IFERROR(IF(Loan_Not_Paid*Values_Entered,Payment_Number,""), "")</f>
        <v/>
      </c>
      <c r="C224" s="235" t="str">
        <f>IFERROR(IF(Loan_Not_Paid*Values_Entered,Payment_Date,""), "")</f>
        <v/>
      </c>
      <c r="D224" s="236" t="str">
        <f>IFERROR(IF(Loan_Not_Paid*Values_Entered,Beginning_Balance,""), "")</f>
        <v/>
      </c>
      <c r="E224" s="236" t="str">
        <f>IFERROR(IF(Loan_Not_Paid*Values_Entered,Monthly_Payment,""), "")</f>
        <v/>
      </c>
      <c r="F224" s="236" t="str">
        <f>IFERROR(IF(Loan_Not_Paid*Values_Entered,Principal,""), "")</f>
        <v/>
      </c>
      <c r="G224" s="236" t="str">
        <f>IFERROR(IF(Loan_Not_Paid*Values_Entered,Interest,""), "")</f>
        <v/>
      </c>
      <c r="H224" s="236" t="str">
        <f>IFERROR(IF(Loan_Not_Paid*Values_Entered,Ending_Balance,""), "")</f>
        <v/>
      </c>
    </row>
    <row r="225" spans="2:8" x14ac:dyDescent="0.25">
      <c r="B225" s="234" t="str">
        <f>IFERROR(IF(Loan_Not_Paid*Values_Entered,Payment_Number,""), "")</f>
        <v/>
      </c>
      <c r="C225" s="235" t="str">
        <f>IFERROR(IF(Loan_Not_Paid*Values_Entered,Payment_Date,""), "")</f>
        <v/>
      </c>
      <c r="D225" s="236" t="str">
        <f>IFERROR(IF(Loan_Not_Paid*Values_Entered,Beginning_Balance,""), "")</f>
        <v/>
      </c>
      <c r="E225" s="236" t="str">
        <f>IFERROR(IF(Loan_Not_Paid*Values_Entered,Monthly_Payment,""), "")</f>
        <v/>
      </c>
      <c r="F225" s="236" t="str">
        <f>IFERROR(IF(Loan_Not_Paid*Values_Entered,Principal,""), "")</f>
        <v/>
      </c>
      <c r="G225" s="236" t="str">
        <f>IFERROR(IF(Loan_Not_Paid*Values_Entered,Interest,""), "")</f>
        <v/>
      </c>
      <c r="H225" s="236" t="str">
        <f>IFERROR(IF(Loan_Not_Paid*Values_Entered,Ending_Balance,""), "")</f>
        <v/>
      </c>
    </row>
    <row r="226" spans="2:8" x14ac:dyDescent="0.25">
      <c r="B226" s="234" t="str">
        <f>IFERROR(IF(Loan_Not_Paid*Values_Entered,Payment_Number,""), "")</f>
        <v/>
      </c>
      <c r="C226" s="235" t="str">
        <f>IFERROR(IF(Loan_Not_Paid*Values_Entered,Payment_Date,""), "")</f>
        <v/>
      </c>
      <c r="D226" s="236" t="str">
        <f>IFERROR(IF(Loan_Not_Paid*Values_Entered,Beginning_Balance,""), "")</f>
        <v/>
      </c>
      <c r="E226" s="236" t="str">
        <f>IFERROR(IF(Loan_Not_Paid*Values_Entered,Monthly_Payment,""), "")</f>
        <v/>
      </c>
      <c r="F226" s="236" t="str">
        <f>IFERROR(IF(Loan_Not_Paid*Values_Entered,Principal,""), "")</f>
        <v/>
      </c>
      <c r="G226" s="236" t="str">
        <f>IFERROR(IF(Loan_Not_Paid*Values_Entered,Interest,""), "")</f>
        <v/>
      </c>
      <c r="H226" s="236" t="str">
        <f>IFERROR(IF(Loan_Not_Paid*Values_Entered,Ending_Balance,""), "")</f>
        <v/>
      </c>
    </row>
    <row r="227" spans="2:8" x14ac:dyDescent="0.25">
      <c r="B227" s="234" t="str">
        <f>IFERROR(IF(Loan_Not_Paid*Values_Entered,Payment_Number,""), "")</f>
        <v/>
      </c>
      <c r="C227" s="235" t="str">
        <f>IFERROR(IF(Loan_Not_Paid*Values_Entered,Payment_Date,""), "")</f>
        <v/>
      </c>
      <c r="D227" s="236" t="str">
        <f>IFERROR(IF(Loan_Not_Paid*Values_Entered,Beginning_Balance,""), "")</f>
        <v/>
      </c>
      <c r="E227" s="236" t="str">
        <f>IFERROR(IF(Loan_Not_Paid*Values_Entered,Monthly_Payment,""), "")</f>
        <v/>
      </c>
      <c r="F227" s="236" t="str">
        <f>IFERROR(IF(Loan_Not_Paid*Values_Entered,Principal,""), "")</f>
        <v/>
      </c>
      <c r="G227" s="236" t="str">
        <f>IFERROR(IF(Loan_Not_Paid*Values_Entered,Interest,""), "")</f>
        <v/>
      </c>
      <c r="H227" s="236" t="str">
        <f>IFERROR(IF(Loan_Not_Paid*Values_Entered,Ending_Balance,""), "")</f>
        <v/>
      </c>
    </row>
    <row r="228" spans="2:8" x14ac:dyDescent="0.25">
      <c r="B228" s="234" t="str">
        <f>IFERROR(IF(Loan_Not_Paid*Values_Entered,Payment_Number,""), "")</f>
        <v/>
      </c>
      <c r="C228" s="235" t="str">
        <f>IFERROR(IF(Loan_Not_Paid*Values_Entered,Payment_Date,""), "")</f>
        <v/>
      </c>
      <c r="D228" s="236" t="str">
        <f>IFERROR(IF(Loan_Not_Paid*Values_Entered,Beginning_Balance,""), "")</f>
        <v/>
      </c>
      <c r="E228" s="236" t="str">
        <f>IFERROR(IF(Loan_Not_Paid*Values_Entered,Monthly_Payment,""), "")</f>
        <v/>
      </c>
      <c r="F228" s="236" t="str">
        <f>IFERROR(IF(Loan_Not_Paid*Values_Entered,Principal,""), "")</f>
        <v/>
      </c>
      <c r="G228" s="236" t="str">
        <f>IFERROR(IF(Loan_Not_Paid*Values_Entered,Interest,""), "")</f>
        <v/>
      </c>
      <c r="H228" s="236" t="str">
        <f>IFERROR(IF(Loan_Not_Paid*Values_Entered,Ending_Balance,""), "")</f>
        <v/>
      </c>
    </row>
    <row r="229" spans="2:8" x14ac:dyDescent="0.25">
      <c r="B229" s="234" t="str">
        <f>IFERROR(IF(Loan_Not_Paid*Values_Entered,Payment_Number,""), "")</f>
        <v/>
      </c>
      <c r="C229" s="235" t="str">
        <f>IFERROR(IF(Loan_Not_Paid*Values_Entered,Payment_Date,""), "")</f>
        <v/>
      </c>
      <c r="D229" s="236" t="str">
        <f>IFERROR(IF(Loan_Not_Paid*Values_Entered,Beginning_Balance,""), "")</f>
        <v/>
      </c>
      <c r="E229" s="236" t="str">
        <f>IFERROR(IF(Loan_Not_Paid*Values_Entered,Monthly_Payment,""), "")</f>
        <v/>
      </c>
      <c r="F229" s="236" t="str">
        <f>IFERROR(IF(Loan_Not_Paid*Values_Entered,Principal,""), "")</f>
        <v/>
      </c>
      <c r="G229" s="236" t="str">
        <f>IFERROR(IF(Loan_Not_Paid*Values_Entered,Interest,""), "")</f>
        <v/>
      </c>
      <c r="H229" s="236" t="str">
        <f>IFERROR(IF(Loan_Not_Paid*Values_Entered,Ending_Balance,""), "")</f>
        <v/>
      </c>
    </row>
    <row r="230" spans="2:8" x14ac:dyDescent="0.25">
      <c r="B230" s="234" t="str">
        <f>IFERROR(IF(Loan_Not_Paid*Values_Entered,Payment_Number,""), "")</f>
        <v/>
      </c>
      <c r="C230" s="235" t="str">
        <f>IFERROR(IF(Loan_Not_Paid*Values_Entered,Payment_Date,""), "")</f>
        <v/>
      </c>
      <c r="D230" s="236" t="str">
        <f>IFERROR(IF(Loan_Not_Paid*Values_Entered,Beginning_Balance,""), "")</f>
        <v/>
      </c>
      <c r="E230" s="236" t="str">
        <f>IFERROR(IF(Loan_Not_Paid*Values_Entered,Monthly_Payment,""), "")</f>
        <v/>
      </c>
      <c r="F230" s="236" t="str">
        <f>IFERROR(IF(Loan_Not_Paid*Values_Entered,Principal,""), "")</f>
        <v/>
      </c>
      <c r="G230" s="236" t="str">
        <f>IFERROR(IF(Loan_Not_Paid*Values_Entered,Interest,""), "")</f>
        <v/>
      </c>
      <c r="H230" s="236" t="str">
        <f>IFERROR(IF(Loan_Not_Paid*Values_Entered,Ending_Balance,""), "")</f>
        <v/>
      </c>
    </row>
    <row r="231" spans="2:8" x14ac:dyDescent="0.25">
      <c r="B231" s="234" t="str">
        <f>IFERROR(IF(Loan_Not_Paid*Values_Entered,Payment_Number,""), "")</f>
        <v/>
      </c>
      <c r="C231" s="235" t="str">
        <f>IFERROR(IF(Loan_Not_Paid*Values_Entered,Payment_Date,""), "")</f>
        <v/>
      </c>
      <c r="D231" s="236" t="str">
        <f>IFERROR(IF(Loan_Not_Paid*Values_Entered,Beginning_Balance,""), "")</f>
        <v/>
      </c>
      <c r="E231" s="236" t="str">
        <f>IFERROR(IF(Loan_Not_Paid*Values_Entered,Monthly_Payment,""), "")</f>
        <v/>
      </c>
      <c r="F231" s="236" t="str">
        <f>IFERROR(IF(Loan_Not_Paid*Values_Entered,Principal,""), "")</f>
        <v/>
      </c>
      <c r="G231" s="236" t="str">
        <f>IFERROR(IF(Loan_Not_Paid*Values_Entered,Interest,""), "")</f>
        <v/>
      </c>
      <c r="H231" s="236" t="str">
        <f>IFERROR(IF(Loan_Not_Paid*Values_Entered,Ending_Balance,""), "")</f>
        <v/>
      </c>
    </row>
    <row r="232" spans="2:8" x14ac:dyDescent="0.25">
      <c r="B232" s="234" t="str">
        <f>IFERROR(IF(Loan_Not_Paid*Values_Entered,Payment_Number,""), "")</f>
        <v/>
      </c>
      <c r="C232" s="235" t="str">
        <f>IFERROR(IF(Loan_Not_Paid*Values_Entered,Payment_Date,""), "")</f>
        <v/>
      </c>
      <c r="D232" s="236" t="str">
        <f>IFERROR(IF(Loan_Not_Paid*Values_Entered,Beginning_Balance,""), "")</f>
        <v/>
      </c>
      <c r="E232" s="236" t="str">
        <f>IFERROR(IF(Loan_Not_Paid*Values_Entered,Monthly_Payment,""), "")</f>
        <v/>
      </c>
      <c r="F232" s="236" t="str">
        <f>IFERROR(IF(Loan_Not_Paid*Values_Entered,Principal,""), "")</f>
        <v/>
      </c>
      <c r="G232" s="236" t="str">
        <f>IFERROR(IF(Loan_Not_Paid*Values_Entered,Interest,""), "")</f>
        <v/>
      </c>
      <c r="H232" s="236" t="str">
        <f>IFERROR(IF(Loan_Not_Paid*Values_Entered,Ending_Balance,""), "")</f>
        <v/>
      </c>
    </row>
    <row r="233" spans="2:8" x14ac:dyDescent="0.25">
      <c r="B233" s="234" t="str">
        <f>IFERROR(IF(Loan_Not_Paid*Values_Entered,Payment_Number,""), "")</f>
        <v/>
      </c>
      <c r="C233" s="235" t="str">
        <f>IFERROR(IF(Loan_Not_Paid*Values_Entered,Payment_Date,""), "")</f>
        <v/>
      </c>
      <c r="D233" s="236" t="str">
        <f>IFERROR(IF(Loan_Not_Paid*Values_Entered,Beginning_Balance,""), "")</f>
        <v/>
      </c>
      <c r="E233" s="236" t="str">
        <f>IFERROR(IF(Loan_Not_Paid*Values_Entered,Monthly_Payment,""), "")</f>
        <v/>
      </c>
      <c r="F233" s="236" t="str">
        <f>IFERROR(IF(Loan_Not_Paid*Values_Entered,Principal,""), "")</f>
        <v/>
      </c>
      <c r="G233" s="236" t="str">
        <f>IFERROR(IF(Loan_Not_Paid*Values_Entered,Interest,""), "")</f>
        <v/>
      </c>
      <c r="H233" s="236" t="str">
        <f>IFERROR(IF(Loan_Not_Paid*Values_Entered,Ending_Balance,""), "")</f>
        <v/>
      </c>
    </row>
    <row r="234" spans="2:8" x14ac:dyDescent="0.25">
      <c r="B234" s="234" t="str">
        <f>IFERROR(IF(Loan_Not_Paid*Values_Entered,Payment_Number,""), "")</f>
        <v/>
      </c>
      <c r="C234" s="235" t="str">
        <f>IFERROR(IF(Loan_Not_Paid*Values_Entered,Payment_Date,""), "")</f>
        <v/>
      </c>
      <c r="D234" s="236" t="str">
        <f>IFERROR(IF(Loan_Not_Paid*Values_Entered,Beginning_Balance,""), "")</f>
        <v/>
      </c>
      <c r="E234" s="236" t="str">
        <f>IFERROR(IF(Loan_Not_Paid*Values_Entered,Monthly_Payment,""), "")</f>
        <v/>
      </c>
      <c r="F234" s="236" t="str">
        <f>IFERROR(IF(Loan_Not_Paid*Values_Entered,Principal,""), "")</f>
        <v/>
      </c>
      <c r="G234" s="236" t="str">
        <f>IFERROR(IF(Loan_Not_Paid*Values_Entered,Interest,""), "")</f>
        <v/>
      </c>
      <c r="H234" s="236" t="str">
        <f>IFERROR(IF(Loan_Not_Paid*Values_Entered,Ending_Balance,""), "")</f>
        <v/>
      </c>
    </row>
    <row r="235" spans="2:8" x14ac:dyDescent="0.25">
      <c r="B235" s="234" t="str">
        <f>IFERROR(IF(Loan_Not_Paid*Values_Entered,Payment_Number,""), "")</f>
        <v/>
      </c>
      <c r="C235" s="235" t="str">
        <f>IFERROR(IF(Loan_Not_Paid*Values_Entered,Payment_Date,""), "")</f>
        <v/>
      </c>
      <c r="D235" s="236" t="str">
        <f>IFERROR(IF(Loan_Not_Paid*Values_Entered,Beginning_Balance,""), "")</f>
        <v/>
      </c>
      <c r="E235" s="236" t="str">
        <f>IFERROR(IF(Loan_Not_Paid*Values_Entered,Monthly_Payment,""), "")</f>
        <v/>
      </c>
      <c r="F235" s="236" t="str">
        <f>IFERROR(IF(Loan_Not_Paid*Values_Entered,Principal,""), "")</f>
        <v/>
      </c>
      <c r="G235" s="236" t="str">
        <f>IFERROR(IF(Loan_Not_Paid*Values_Entered,Interest,""), "")</f>
        <v/>
      </c>
      <c r="H235" s="236" t="str">
        <f>IFERROR(IF(Loan_Not_Paid*Values_Entered,Ending_Balance,""), "")</f>
        <v/>
      </c>
    </row>
    <row r="236" spans="2:8" x14ac:dyDescent="0.25">
      <c r="B236" s="234" t="str">
        <f>IFERROR(IF(Loan_Not_Paid*Values_Entered,Payment_Number,""), "")</f>
        <v/>
      </c>
      <c r="C236" s="235" t="str">
        <f>IFERROR(IF(Loan_Not_Paid*Values_Entered,Payment_Date,""), "")</f>
        <v/>
      </c>
      <c r="D236" s="236" t="str">
        <f>IFERROR(IF(Loan_Not_Paid*Values_Entered,Beginning_Balance,""), "")</f>
        <v/>
      </c>
      <c r="E236" s="236" t="str">
        <f>IFERROR(IF(Loan_Not_Paid*Values_Entered,Monthly_Payment,""), "")</f>
        <v/>
      </c>
      <c r="F236" s="236" t="str">
        <f>IFERROR(IF(Loan_Not_Paid*Values_Entered,Principal,""), "")</f>
        <v/>
      </c>
      <c r="G236" s="236" t="str">
        <f>IFERROR(IF(Loan_Not_Paid*Values_Entered,Interest,""), "")</f>
        <v/>
      </c>
      <c r="H236" s="236" t="str">
        <f>IFERROR(IF(Loan_Not_Paid*Values_Entered,Ending_Balance,""), "")</f>
        <v/>
      </c>
    </row>
    <row r="237" spans="2:8" x14ac:dyDescent="0.25">
      <c r="B237" s="234" t="str">
        <f>IFERROR(IF(Loan_Not_Paid*Values_Entered,Payment_Number,""), "")</f>
        <v/>
      </c>
      <c r="C237" s="235" t="str">
        <f>IFERROR(IF(Loan_Not_Paid*Values_Entered,Payment_Date,""), "")</f>
        <v/>
      </c>
      <c r="D237" s="236" t="str">
        <f>IFERROR(IF(Loan_Not_Paid*Values_Entered,Beginning_Balance,""), "")</f>
        <v/>
      </c>
      <c r="E237" s="236" t="str">
        <f>IFERROR(IF(Loan_Not_Paid*Values_Entered,Monthly_Payment,""), "")</f>
        <v/>
      </c>
      <c r="F237" s="236" t="str">
        <f>IFERROR(IF(Loan_Not_Paid*Values_Entered,Principal,""), "")</f>
        <v/>
      </c>
      <c r="G237" s="236" t="str">
        <f>IFERROR(IF(Loan_Not_Paid*Values_Entered,Interest,""), "")</f>
        <v/>
      </c>
      <c r="H237" s="236" t="str">
        <f>IFERROR(IF(Loan_Not_Paid*Values_Entered,Ending_Balance,""), "")</f>
        <v/>
      </c>
    </row>
    <row r="238" spans="2:8" x14ac:dyDescent="0.25">
      <c r="B238" s="234" t="str">
        <f>IFERROR(IF(Loan_Not_Paid*Values_Entered,Payment_Number,""), "")</f>
        <v/>
      </c>
      <c r="C238" s="235" t="str">
        <f>IFERROR(IF(Loan_Not_Paid*Values_Entered,Payment_Date,""), "")</f>
        <v/>
      </c>
      <c r="D238" s="236" t="str">
        <f>IFERROR(IF(Loan_Not_Paid*Values_Entered,Beginning_Balance,""), "")</f>
        <v/>
      </c>
      <c r="E238" s="236" t="str">
        <f>IFERROR(IF(Loan_Not_Paid*Values_Entered,Monthly_Payment,""), "")</f>
        <v/>
      </c>
      <c r="F238" s="236" t="str">
        <f>IFERROR(IF(Loan_Not_Paid*Values_Entered,Principal,""), "")</f>
        <v/>
      </c>
      <c r="G238" s="236" t="str">
        <f>IFERROR(IF(Loan_Not_Paid*Values_Entered,Interest,""), "")</f>
        <v/>
      </c>
      <c r="H238" s="236" t="str">
        <f>IFERROR(IF(Loan_Not_Paid*Values_Entered,Ending_Balance,""), "")</f>
        <v/>
      </c>
    </row>
    <row r="239" spans="2:8" x14ac:dyDescent="0.25">
      <c r="B239" s="234" t="str">
        <f>IFERROR(IF(Loan_Not_Paid*Values_Entered,Payment_Number,""), "")</f>
        <v/>
      </c>
      <c r="C239" s="235" t="str">
        <f>IFERROR(IF(Loan_Not_Paid*Values_Entered,Payment_Date,""), "")</f>
        <v/>
      </c>
      <c r="D239" s="236" t="str">
        <f>IFERROR(IF(Loan_Not_Paid*Values_Entered,Beginning_Balance,""), "")</f>
        <v/>
      </c>
      <c r="E239" s="236" t="str">
        <f>IFERROR(IF(Loan_Not_Paid*Values_Entered,Monthly_Payment,""), "")</f>
        <v/>
      </c>
      <c r="F239" s="236" t="str">
        <f>IFERROR(IF(Loan_Not_Paid*Values_Entered,Principal,""), "")</f>
        <v/>
      </c>
      <c r="G239" s="236" t="str">
        <f>IFERROR(IF(Loan_Not_Paid*Values_Entered,Interest,""), "")</f>
        <v/>
      </c>
      <c r="H239" s="236" t="str">
        <f>IFERROR(IF(Loan_Not_Paid*Values_Entered,Ending_Balance,""), "")</f>
        <v/>
      </c>
    </row>
    <row r="240" spans="2:8" x14ac:dyDescent="0.25">
      <c r="B240" s="234" t="str">
        <f>IFERROR(IF(Loan_Not_Paid*Values_Entered,Payment_Number,""), "")</f>
        <v/>
      </c>
      <c r="C240" s="235" t="str">
        <f>IFERROR(IF(Loan_Not_Paid*Values_Entered,Payment_Date,""), "")</f>
        <v/>
      </c>
      <c r="D240" s="236" t="str">
        <f>IFERROR(IF(Loan_Not_Paid*Values_Entered,Beginning_Balance,""), "")</f>
        <v/>
      </c>
      <c r="E240" s="236" t="str">
        <f>IFERROR(IF(Loan_Not_Paid*Values_Entered,Monthly_Payment,""), "")</f>
        <v/>
      </c>
      <c r="F240" s="236" t="str">
        <f>IFERROR(IF(Loan_Not_Paid*Values_Entered,Principal,""), "")</f>
        <v/>
      </c>
      <c r="G240" s="236" t="str">
        <f>IFERROR(IF(Loan_Not_Paid*Values_Entered,Interest,""), "")</f>
        <v/>
      </c>
      <c r="H240" s="236" t="str">
        <f>IFERROR(IF(Loan_Not_Paid*Values_Entered,Ending_Balance,""), "")</f>
        <v/>
      </c>
    </row>
    <row r="241" spans="2:8" x14ac:dyDescent="0.25">
      <c r="B241" s="234" t="str">
        <f>IFERROR(IF(Loan_Not_Paid*Values_Entered,Payment_Number,""), "")</f>
        <v/>
      </c>
      <c r="C241" s="235" t="str">
        <f>IFERROR(IF(Loan_Not_Paid*Values_Entered,Payment_Date,""), "")</f>
        <v/>
      </c>
      <c r="D241" s="236" t="str">
        <f>IFERROR(IF(Loan_Not_Paid*Values_Entered,Beginning_Balance,""), "")</f>
        <v/>
      </c>
      <c r="E241" s="236" t="str">
        <f>IFERROR(IF(Loan_Not_Paid*Values_Entered,Monthly_Payment,""), "")</f>
        <v/>
      </c>
      <c r="F241" s="236" t="str">
        <f>IFERROR(IF(Loan_Not_Paid*Values_Entered,Principal,""), "")</f>
        <v/>
      </c>
      <c r="G241" s="236" t="str">
        <f>IFERROR(IF(Loan_Not_Paid*Values_Entered,Interest,""), "")</f>
        <v/>
      </c>
      <c r="H241" s="236" t="str">
        <f>IFERROR(IF(Loan_Not_Paid*Values_Entered,Ending_Balance,""), "")</f>
        <v/>
      </c>
    </row>
    <row r="242" spans="2:8" x14ac:dyDescent="0.25">
      <c r="B242" s="234" t="str">
        <f>IFERROR(IF(Loan_Not_Paid*Values_Entered,Payment_Number,""), "")</f>
        <v/>
      </c>
      <c r="C242" s="235" t="str">
        <f>IFERROR(IF(Loan_Not_Paid*Values_Entered,Payment_Date,""), "")</f>
        <v/>
      </c>
      <c r="D242" s="236" t="str">
        <f>IFERROR(IF(Loan_Not_Paid*Values_Entered,Beginning_Balance,""), "")</f>
        <v/>
      </c>
      <c r="E242" s="236" t="str">
        <f>IFERROR(IF(Loan_Not_Paid*Values_Entered,Monthly_Payment,""), "")</f>
        <v/>
      </c>
      <c r="F242" s="236" t="str">
        <f>IFERROR(IF(Loan_Not_Paid*Values_Entered,Principal,""), "")</f>
        <v/>
      </c>
      <c r="G242" s="236" t="str">
        <f>IFERROR(IF(Loan_Not_Paid*Values_Entered,Interest,""), "")</f>
        <v/>
      </c>
      <c r="H242" s="236" t="str">
        <f>IFERROR(IF(Loan_Not_Paid*Values_Entered,Ending_Balance,""), "")</f>
        <v/>
      </c>
    </row>
    <row r="243" spans="2:8" x14ac:dyDescent="0.25">
      <c r="B243" s="234" t="str">
        <f>IFERROR(IF(Loan_Not_Paid*Values_Entered,Payment_Number,""), "")</f>
        <v/>
      </c>
      <c r="C243" s="235" t="str">
        <f>IFERROR(IF(Loan_Not_Paid*Values_Entered,Payment_Date,""), "")</f>
        <v/>
      </c>
      <c r="D243" s="236" t="str">
        <f>IFERROR(IF(Loan_Not_Paid*Values_Entered,Beginning_Balance,""), "")</f>
        <v/>
      </c>
      <c r="E243" s="236" t="str">
        <f>IFERROR(IF(Loan_Not_Paid*Values_Entered,Monthly_Payment,""), "")</f>
        <v/>
      </c>
      <c r="F243" s="236" t="str">
        <f>IFERROR(IF(Loan_Not_Paid*Values_Entered,Principal,""), "")</f>
        <v/>
      </c>
      <c r="G243" s="236" t="str">
        <f>IFERROR(IF(Loan_Not_Paid*Values_Entered,Interest,""), "")</f>
        <v/>
      </c>
      <c r="H243" s="236" t="str">
        <f>IFERROR(IF(Loan_Not_Paid*Values_Entered,Ending_Balance,""), "")</f>
        <v/>
      </c>
    </row>
    <row r="244" spans="2:8" x14ac:dyDescent="0.25">
      <c r="B244" s="234" t="str">
        <f>IFERROR(IF(Loan_Not_Paid*Values_Entered,Payment_Number,""), "")</f>
        <v/>
      </c>
      <c r="C244" s="235" t="str">
        <f>IFERROR(IF(Loan_Not_Paid*Values_Entered,Payment_Date,""), "")</f>
        <v/>
      </c>
      <c r="D244" s="236" t="str">
        <f>IFERROR(IF(Loan_Not_Paid*Values_Entered,Beginning_Balance,""), "")</f>
        <v/>
      </c>
      <c r="E244" s="236" t="str">
        <f>IFERROR(IF(Loan_Not_Paid*Values_Entered,Monthly_Payment,""), "")</f>
        <v/>
      </c>
      <c r="F244" s="236" t="str">
        <f>IFERROR(IF(Loan_Not_Paid*Values_Entered,Principal,""), "")</f>
        <v/>
      </c>
      <c r="G244" s="236" t="str">
        <f>IFERROR(IF(Loan_Not_Paid*Values_Entered,Interest,""), "")</f>
        <v/>
      </c>
      <c r="H244" s="236" t="str">
        <f>IFERROR(IF(Loan_Not_Paid*Values_Entered,Ending_Balance,""), "")</f>
        <v/>
      </c>
    </row>
    <row r="245" spans="2:8" x14ac:dyDescent="0.25">
      <c r="B245" s="234" t="str">
        <f>IFERROR(IF(Loan_Not_Paid*Values_Entered,Payment_Number,""), "")</f>
        <v/>
      </c>
      <c r="C245" s="235" t="str">
        <f>IFERROR(IF(Loan_Not_Paid*Values_Entered,Payment_Date,""), "")</f>
        <v/>
      </c>
      <c r="D245" s="236" t="str">
        <f>IFERROR(IF(Loan_Not_Paid*Values_Entered,Beginning_Balance,""), "")</f>
        <v/>
      </c>
      <c r="E245" s="236" t="str">
        <f>IFERROR(IF(Loan_Not_Paid*Values_Entered,Monthly_Payment,""), "")</f>
        <v/>
      </c>
      <c r="F245" s="236" t="str">
        <f>IFERROR(IF(Loan_Not_Paid*Values_Entered,Principal,""), "")</f>
        <v/>
      </c>
      <c r="G245" s="236" t="str">
        <f>IFERROR(IF(Loan_Not_Paid*Values_Entered,Interest,""), "")</f>
        <v/>
      </c>
      <c r="H245" s="236" t="str">
        <f>IFERROR(IF(Loan_Not_Paid*Values_Entered,Ending_Balance,""), "")</f>
        <v/>
      </c>
    </row>
    <row r="246" spans="2:8" x14ac:dyDescent="0.25">
      <c r="B246" s="234" t="str">
        <f>IFERROR(IF(Loan_Not_Paid*Values_Entered,Payment_Number,""), "")</f>
        <v/>
      </c>
      <c r="C246" s="235" t="str">
        <f>IFERROR(IF(Loan_Not_Paid*Values_Entered,Payment_Date,""), "")</f>
        <v/>
      </c>
      <c r="D246" s="236" t="str">
        <f>IFERROR(IF(Loan_Not_Paid*Values_Entered,Beginning_Balance,""), "")</f>
        <v/>
      </c>
      <c r="E246" s="236" t="str">
        <f>IFERROR(IF(Loan_Not_Paid*Values_Entered,Monthly_Payment,""), "")</f>
        <v/>
      </c>
      <c r="F246" s="236" t="str">
        <f>IFERROR(IF(Loan_Not_Paid*Values_Entered,Principal,""), "")</f>
        <v/>
      </c>
      <c r="G246" s="236" t="str">
        <f>IFERROR(IF(Loan_Not_Paid*Values_Entered,Interest,""), "")</f>
        <v/>
      </c>
      <c r="H246" s="236" t="str">
        <f>IFERROR(IF(Loan_Not_Paid*Values_Entered,Ending_Balance,""), "")</f>
        <v/>
      </c>
    </row>
    <row r="247" spans="2:8" x14ac:dyDescent="0.25">
      <c r="B247" s="234" t="str">
        <f>IFERROR(IF(Loan_Not_Paid*Values_Entered,Payment_Number,""), "")</f>
        <v/>
      </c>
      <c r="C247" s="235" t="str">
        <f>IFERROR(IF(Loan_Not_Paid*Values_Entered,Payment_Date,""), "")</f>
        <v/>
      </c>
      <c r="D247" s="236" t="str">
        <f>IFERROR(IF(Loan_Not_Paid*Values_Entered,Beginning_Balance,""), "")</f>
        <v/>
      </c>
      <c r="E247" s="236" t="str">
        <f>IFERROR(IF(Loan_Not_Paid*Values_Entered,Monthly_Payment,""), "")</f>
        <v/>
      </c>
      <c r="F247" s="236" t="str">
        <f>IFERROR(IF(Loan_Not_Paid*Values_Entered,Principal,""), "")</f>
        <v/>
      </c>
      <c r="G247" s="236" t="str">
        <f>IFERROR(IF(Loan_Not_Paid*Values_Entered,Interest,""), "")</f>
        <v/>
      </c>
      <c r="H247" s="236" t="str">
        <f>IFERROR(IF(Loan_Not_Paid*Values_Entered,Ending_Balance,""), "")</f>
        <v/>
      </c>
    </row>
    <row r="248" spans="2:8" x14ac:dyDescent="0.25">
      <c r="B248" s="234" t="str">
        <f>IFERROR(IF(Loan_Not_Paid*Values_Entered,Payment_Number,""), "")</f>
        <v/>
      </c>
      <c r="C248" s="235" t="str">
        <f>IFERROR(IF(Loan_Not_Paid*Values_Entered,Payment_Date,""), "")</f>
        <v/>
      </c>
      <c r="D248" s="236" t="str">
        <f>IFERROR(IF(Loan_Not_Paid*Values_Entered,Beginning_Balance,""), "")</f>
        <v/>
      </c>
      <c r="E248" s="236" t="str">
        <f>IFERROR(IF(Loan_Not_Paid*Values_Entered,Monthly_Payment,""), "")</f>
        <v/>
      </c>
      <c r="F248" s="236" t="str">
        <f>IFERROR(IF(Loan_Not_Paid*Values_Entered,Principal,""), "")</f>
        <v/>
      </c>
      <c r="G248" s="236" t="str">
        <f>IFERROR(IF(Loan_Not_Paid*Values_Entered,Interest,""), "")</f>
        <v/>
      </c>
      <c r="H248" s="236" t="str">
        <f>IFERROR(IF(Loan_Not_Paid*Values_Entered,Ending_Balance,""), "")</f>
        <v/>
      </c>
    </row>
    <row r="249" spans="2:8" x14ac:dyDescent="0.25">
      <c r="B249" s="234" t="str">
        <f>IFERROR(IF(Loan_Not_Paid*Values_Entered,Payment_Number,""), "")</f>
        <v/>
      </c>
      <c r="C249" s="235" t="str">
        <f>IFERROR(IF(Loan_Not_Paid*Values_Entered,Payment_Date,""), "")</f>
        <v/>
      </c>
      <c r="D249" s="236" t="str">
        <f>IFERROR(IF(Loan_Not_Paid*Values_Entered,Beginning_Balance,""), "")</f>
        <v/>
      </c>
      <c r="E249" s="236" t="str">
        <f>IFERROR(IF(Loan_Not_Paid*Values_Entered,Monthly_Payment,""), "")</f>
        <v/>
      </c>
      <c r="F249" s="236" t="str">
        <f>IFERROR(IF(Loan_Not_Paid*Values_Entered,Principal,""), "")</f>
        <v/>
      </c>
      <c r="G249" s="236" t="str">
        <f>IFERROR(IF(Loan_Not_Paid*Values_Entered,Interest,""), "")</f>
        <v/>
      </c>
      <c r="H249" s="236" t="str">
        <f>IFERROR(IF(Loan_Not_Paid*Values_Entered,Ending_Balance,""), "")</f>
        <v/>
      </c>
    </row>
    <row r="250" spans="2:8" x14ac:dyDescent="0.25">
      <c r="B250" s="234" t="str">
        <f>IFERROR(IF(Loan_Not_Paid*Values_Entered,Payment_Number,""), "")</f>
        <v/>
      </c>
      <c r="C250" s="235" t="str">
        <f>IFERROR(IF(Loan_Not_Paid*Values_Entered,Payment_Date,""), "")</f>
        <v/>
      </c>
      <c r="D250" s="236" t="str">
        <f>IFERROR(IF(Loan_Not_Paid*Values_Entered,Beginning_Balance,""), "")</f>
        <v/>
      </c>
      <c r="E250" s="236" t="str">
        <f>IFERROR(IF(Loan_Not_Paid*Values_Entered,Monthly_Payment,""), "")</f>
        <v/>
      </c>
      <c r="F250" s="236" t="str">
        <f>IFERROR(IF(Loan_Not_Paid*Values_Entered,Principal,""), "")</f>
        <v/>
      </c>
      <c r="G250" s="236" t="str">
        <f>IFERROR(IF(Loan_Not_Paid*Values_Entered,Interest,""), "")</f>
        <v/>
      </c>
      <c r="H250" s="236" t="str">
        <f>IFERROR(IF(Loan_Not_Paid*Values_Entered,Ending_Balance,""), "")</f>
        <v/>
      </c>
    </row>
    <row r="251" spans="2:8" x14ac:dyDescent="0.25">
      <c r="B251" s="234" t="str">
        <f>IFERROR(IF(Loan_Not_Paid*Values_Entered,Payment_Number,""), "")</f>
        <v/>
      </c>
      <c r="C251" s="235" t="str">
        <f>IFERROR(IF(Loan_Not_Paid*Values_Entered,Payment_Date,""), "")</f>
        <v/>
      </c>
      <c r="D251" s="236" t="str">
        <f>IFERROR(IF(Loan_Not_Paid*Values_Entered,Beginning_Balance,""), "")</f>
        <v/>
      </c>
      <c r="E251" s="236" t="str">
        <f>IFERROR(IF(Loan_Not_Paid*Values_Entered,Monthly_Payment,""), "")</f>
        <v/>
      </c>
      <c r="F251" s="236" t="str">
        <f>IFERROR(IF(Loan_Not_Paid*Values_Entered,Principal,""), "")</f>
        <v/>
      </c>
      <c r="G251" s="236" t="str">
        <f>IFERROR(IF(Loan_Not_Paid*Values_Entered,Interest,""), "")</f>
        <v/>
      </c>
      <c r="H251" s="236" t="str">
        <f>IFERROR(IF(Loan_Not_Paid*Values_Entered,Ending_Balance,""), "")</f>
        <v/>
      </c>
    </row>
    <row r="252" spans="2:8" x14ac:dyDescent="0.25">
      <c r="B252" s="234" t="str">
        <f>IFERROR(IF(Loan_Not_Paid*Values_Entered,Payment_Number,""), "")</f>
        <v/>
      </c>
      <c r="C252" s="235" t="str">
        <f>IFERROR(IF(Loan_Not_Paid*Values_Entered,Payment_Date,""), "")</f>
        <v/>
      </c>
      <c r="D252" s="236" t="str">
        <f>IFERROR(IF(Loan_Not_Paid*Values_Entered,Beginning_Balance,""), "")</f>
        <v/>
      </c>
      <c r="E252" s="236" t="str">
        <f>IFERROR(IF(Loan_Not_Paid*Values_Entered,Monthly_Payment,""), "")</f>
        <v/>
      </c>
      <c r="F252" s="236" t="str">
        <f>IFERROR(IF(Loan_Not_Paid*Values_Entered,Principal,""), "")</f>
        <v/>
      </c>
      <c r="G252" s="236" t="str">
        <f>IFERROR(IF(Loan_Not_Paid*Values_Entered,Interest,""), "")</f>
        <v/>
      </c>
      <c r="H252" s="236" t="str">
        <f>IFERROR(IF(Loan_Not_Paid*Values_Entered,Ending_Balance,""), "")</f>
        <v/>
      </c>
    </row>
    <row r="253" spans="2:8" x14ac:dyDescent="0.25">
      <c r="B253" s="234" t="str">
        <f>IFERROR(IF(Loan_Not_Paid*Values_Entered,Payment_Number,""), "")</f>
        <v/>
      </c>
      <c r="C253" s="235" t="str">
        <f>IFERROR(IF(Loan_Not_Paid*Values_Entered,Payment_Date,""), "")</f>
        <v/>
      </c>
      <c r="D253" s="236" t="str">
        <f>IFERROR(IF(Loan_Not_Paid*Values_Entered,Beginning_Balance,""), "")</f>
        <v/>
      </c>
      <c r="E253" s="236" t="str">
        <f>IFERROR(IF(Loan_Not_Paid*Values_Entered,Monthly_Payment,""), "")</f>
        <v/>
      </c>
      <c r="F253" s="236" t="str">
        <f>IFERROR(IF(Loan_Not_Paid*Values_Entered,Principal,""), "")</f>
        <v/>
      </c>
      <c r="G253" s="236" t="str">
        <f>IFERROR(IF(Loan_Not_Paid*Values_Entered,Interest,""), "")</f>
        <v/>
      </c>
      <c r="H253" s="236" t="str">
        <f>IFERROR(IF(Loan_Not_Paid*Values_Entered,Ending_Balance,""), "")</f>
        <v/>
      </c>
    </row>
    <row r="254" spans="2:8" x14ac:dyDescent="0.25">
      <c r="B254" s="234" t="str">
        <f>IFERROR(IF(Loan_Not_Paid*Values_Entered,Payment_Number,""), "")</f>
        <v/>
      </c>
      <c r="C254" s="235" t="str">
        <f>IFERROR(IF(Loan_Not_Paid*Values_Entered,Payment_Date,""), "")</f>
        <v/>
      </c>
      <c r="D254" s="236" t="str">
        <f>IFERROR(IF(Loan_Not_Paid*Values_Entered,Beginning_Balance,""), "")</f>
        <v/>
      </c>
      <c r="E254" s="236" t="str">
        <f>IFERROR(IF(Loan_Not_Paid*Values_Entered,Monthly_Payment,""), "")</f>
        <v/>
      </c>
      <c r="F254" s="236" t="str">
        <f>IFERROR(IF(Loan_Not_Paid*Values_Entered,Principal,""), "")</f>
        <v/>
      </c>
      <c r="G254" s="236" t="str">
        <f>IFERROR(IF(Loan_Not_Paid*Values_Entered,Interest,""), "")</f>
        <v/>
      </c>
      <c r="H254" s="236" t="str">
        <f>IFERROR(IF(Loan_Not_Paid*Values_Entered,Ending_Balance,""), "")</f>
        <v/>
      </c>
    </row>
    <row r="255" spans="2:8" x14ac:dyDescent="0.25">
      <c r="B255" s="234" t="str">
        <f>IFERROR(IF(Loan_Not_Paid*Values_Entered,Payment_Number,""), "")</f>
        <v/>
      </c>
      <c r="C255" s="235" t="str">
        <f>IFERROR(IF(Loan_Not_Paid*Values_Entered,Payment_Date,""), "")</f>
        <v/>
      </c>
      <c r="D255" s="236" t="str">
        <f>IFERROR(IF(Loan_Not_Paid*Values_Entered,Beginning_Balance,""), "")</f>
        <v/>
      </c>
      <c r="E255" s="236" t="str">
        <f>IFERROR(IF(Loan_Not_Paid*Values_Entered,Monthly_Payment,""), "")</f>
        <v/>
      </c>
      <c r="F255" s="236" t="str">
        <f>IFERROR(IF(Loan_Not_Paid*Values_Entered,Principal,""), "")</f>
        <v/>
      </c>
      <c r="G255" s="236" t="str">
        <f>IFERROR(IF(Loan_Not_Paid*Values_Entered,Interest,""), "")</f>
        <v/>
      </c>
      <c r="H255" s="236" t="str">
        <f>IFERROR(IF(Loan_Not_Paid*Values_Entered,Ending_Balance,""), "")</f>
        <v/>
      </c>
    </row>
    <row r="256" spans="2:8" x14ac:dyDescent="0.25">
      <c r="B256" s="234" t="str">
        <f>IFERROR(IF(Loan_Not_Paid*Values_Entered,Payment_Number,""), "")</f>
        <v/>
      </c>
      <c r="C256" s="235" t="str">
        <f>IFERROR(IF(Loan_Not_Paid*Values_Entered,Payment_Date,""), "")</f>
        <v/>
      </c>
      <c r="D256" s="236" t="str">
        <f>IFERROR(IF(Loan_Not_Paid*Values_Entered,Beginning_Balance,""), "")</f>
        <v/>
      </c>
      <c r="E256" s="236" t="str">
        <f>IFERROR(IF(Loan_Not_Paid*Values_Entered,Monthly_Payment,""), "")</f>
        <v/>
      </c>
      <c r="F256" s="236" t="str">
        <f>IFERROR(IF(Loan_Not_Paid*Values_Entered,Principal,""), "")</f>
        <v/>
      </c>
      <c r="G256" s="236" t="str">
        <f>IFERROR(IF(Loan_Not_Paid*Values_Entered,Interest,""), "")</f>
        <v/>
      </c>
      <c r="H256" s="236" t="str">
        <f>IFERROR(IF(Loan_Not_Paid*Values_Entered,Ending_Balance,""), "")</f>
        <v/>
      </c>
    </row>
    <row r="257" spans="2:8" x14ac:dyDescent="0.25">
      <c r="B257" s="234" t="str">
        <f>IFERROR(IF(Loan_Not_Paid*Values_Entered,Payment_Number,""), "")</f>
        <v/>
      </c>
      <c r="C257" s="235" t="str">
        <f>IFERROR(IF(Loan_Not_Paid*Values_Entered,Payment_Date,""), "")</f>
        <v/>
      </c>
      <c r="D257" s="236" t="str">
        <f>IFERROR(IF(Loan_Not_Paid*Values_Entered,Beginning_Balance,""), "")</f>
        <v/>
      </c>
      <c r="E257" s="236" t="str">
        <f>IFERROR(IF(Loan_Not_Paid*Values_Entered,Monthly_Payment,""), "")</f>
        <v/>
      </c>
      <c r="F257" s="236" t="str">
        <f>IFERROR(IF(Loan_Not_Paid*Values_Entered,Principal,""), "")</f>
        <v/>
      </c>
      <c r="G257" s="236" t="str">
        <f>IFERROR(IF(Loan_Not_Paid*Values_Entered,Interest,""), "")</f>
        <v/>
      </c>
      <c r="H257" s="236" t="str">
        <f>IFERROR(IF(Loan_Not_Paid*Values_Entered,Ending_Balance,""), "")</f>
        <v/>
      </c>
    </row>
    <row r="258" spans="2:8" x14ac:dyDescent="0.25">
      <c r="B258" s="234" t="str">
        <f>IFERROR(IF(Loan_Not_Paid*Values_Entered,Payment_Number,""), "")</f>
        <v/>
      </c>
      <c r="C258" s="235" t="str">
        <f>IFERROR(IF(Loan_Not_Paid*Values_Entered,Payment_Date,""), "")</f>
        <v/>
      </c>
      <c r="D258" s="236" t="str">
        <f>IFERROR(IF(Loan_Not_Paid*Values_Entered,Beginning_Balance,""), "")</f>
        <v/>
      </c>
      <c r="E258" s="236" t="str">
        <f>IFERROR(IF(Loan_Not_Paid*Values_Entered,Monthly_Payment,""), "")</f>
        <v/>
      </c>
      <c r="F258" s="236" t="str">
        <f>IFERROR(IF(Loan_Not_Paid*Values_Entered,Principal,""), "")</f>
        <v/>
      </c>
      <c r="G258" s="236" t="str">
        <f>IFERROR(IF(Loan_Not_Paid*Values_Entered,Interest,""), "")</f>
        <v/>
      </c>
      <c r="H258" s="236" t="str">
        <f>IFERROR(IF(Loan_Not_Paid*Values_Entered,Ending_Balance,""), "")</f>
        <v/>
      </c>
    </row>
    <row r="259" spans="2:8" x14ac:dyDescent="0.25">
      <c r="B259" s="234" t="str">
        <f>IFERROR(IF(Loan_Not_Paid*Values_Entered,Payment_Number,""), "")</f>
        <v/>
      </c>
      <c r="C259" s="235" t="str">
        <f>IFERROR(IF(Loan_Not_Paid*Values_Entered,Payment_Date,""), "")</f>
        <v/>
      </c>
      <c r="D259" s="236" t="str">
        <f>IFERROR(IF(Loan_Not_Paid*Values_Entered,Beginning_Balance,""), "")</f>
        <v/>
      </c>
      <c r="E259" s="236" t="str">
        <f>IFERROR(IF(Loan_Not_Paid*Values_Entered,Monthly_Payment,""), "")</f>
        <v/>
      </c>
      <c r="F259" s="236" t="str">
        <f>IFERROR(IF(Loan_Not_Paid*Values_Entered,Principal,""), "")</f>
        <v/>
      </c>
      <c r="G259" s="236" t="str">
        <f>IFERROR(IF(Loan_Not_Paid*Values_Entered,Interest,""), "")</f>
        <v/>
      </c>
      <c r="H259" s="236" t="str">
        <f>IFERROR(IF(Loan_Not_Paid*Values_Entered,Ending_Balance,""), "")</f>
        <v/>
      </c>
    </row>
    <row r="260" spans="2:8" x14ac:dyDescent="0.25">
      <c r="B260" s="234" t="str">
        <f>IFERROR(IF(Loan_Not_Paid*Values_Entered,Payment_Number,""), "")</f>
        <v/>
      </c>
      <c r="C260" s="235" t="str">
        <f>IFERROR(IF(Loan_Not_Paid*Values_Entered,Payment_Date,""), "")</f>
        <v/>
      </c>
      <c r="D260" s="236" t="str">
        <f>IFERROR(IF(Loan_Not_Paid*Values_Entered,Beginning_Balance,""), "")</f>
        <v/>
      </c>
      <c r="E260" s="236" t="str">
        <f>IFERROR(IF(Loan_Not_Paid*Values_Entered,Monthly_Payment,""), "")</f>
        <v/>
      </c>
      <c r="F260" s="236" t="str">
        <f>IFERROR(IF(Loan_Not_Paid*Values_Entered,Principal,""), "")</f>
        <v/>
      </c>
      <c r="G260" s="236" t="str">
        <f>IFERROR(IF(Loan_Not_Paid*Values_Entered,Interest,""), "")</f>
        <v/>
      </c>
      <c r="H260" s="236" t="str">
        <f>IFERROR(IF(Loan_Not_Paid*Values_Entered,Ending_Balance,""), "")</f>
        <v/>
      </c>
    </row>
    <row r="261" spans="2:8" x14ac:dyDescent="0.25">
      <c r="B261" s="234" t="str">
        <f>IFERROR(IF(Loan_Not_Paid*Values_Entered,Payment_Number,""), "")</f>
        <v/>
      </c>
      <c r="C261" s="235" t="str">
        <f>IFERROR(IF(Loan_Not_Paid*Values_Entered,Payment_Date,""), "")</f>
        <v/>
      </c>
      <c r="D261" s="236" t="str">
        <f>IFERROR(IF(Loan_Not_Paid*Values_Entered,Beginning_Balance,""), "")</f>
        <v/>
      </c>
      <c r="E261" s="236" t="str">
        <f>IFERROR(IF(Loan_Not_Paid*Values_Entered,Monthly_Payment,""), "")</f>
        <v/>
      </c>
      <c r="F261" s="236" t="str">
        <f>IFERROR(IF(Loan_Not_Paid*Values_Entered,Principal,""), "")</f>
        <v/>
      </c>
      <c r="G261" s="236" t="str">
        <f>IFERROR(IF(Loan_Not_Paid*Values_Entered,Interest,""), "")</f>
        <v/>
      </c>
      <c r="H261" s="236" t="str">
        <f>IFERROR(IF(Loan_Not_Paid*Values_Entered,Ending_Balance,""), "")</f>
        <v/>
      </c>
    </row>
    <row r="262" spans="2:8" x14ac:dyDescent="0.25">
      <c r="B262" s="234" t="str">
        <f>IFERROR(IF(Loan_Not_Paid*Values_Entered,Payment_Number,""), "")</f>
        <v/>
      </c>
      <c r="C262" s="235" t="str">
        <f>IFERROR(IF(Loan_Not_Paid*Values_Entered,Payment_Date,""), "")</f>
        <v/>
      </c>
      <c r="D262" s="236" t="str">
        <f>IFERROR(IF(Loan_Not_Paid*Values_Entered,Beginning_Balance,""), "")</f>
        <v/>
      </c>
      <c r="E262" s="236" t="str">
        <f>IFERROR(IF(Loan_Not_Paid*Values_Entered,Monthly_Payment,""), "")</f>
        <v/>
      </c>
      <c r="F262" s="236" t="str">
        <f>IFERROR(IF(Loan_Not_Paid*Values_Entered,Principal,""), "")</f>
        <v/>
      </c>
      <c r="G262" s="236" t="str">
        <f>IFERROR(IF(Loan_Not_Paid*Values_Entered,Interest,""), "")</f>
        <v/>
      </c>
      <c r="H262" s="236" t="str">
        <f>IFERROR(IF(Loan_Not_Paid*Values_Entered,Ending_Balance,""), "")</f>
        <v/>
      </c>
    </row>
  </sheetData>
  <sheetProtection selectLockedCells="1"/>
  <mergeCells count="21">
    <mergeCell ref="B25:D25"/>
    <mergeCell ref="B16:E16"/>
    <mergeCell ref="B17:D17"/>
    <mergeCell ref="B18:D18"/>
    <mergeCell ref="B19:D19"/>
    <mergeCell ref="B20:D20"/>
    <mergeCell ref="B22:D22"/>
    <mergeCell ref="B23:D23"/>
    <mergeCell ref="B24:D24"/>
    <mergeCell ref="B21:D21"/>
    <mergeCell ref="B3:O3"/>
    <mergeCell ref="B5:H8"/>
    <mergeCell ref="G21:H21"/>
    <mergeCell ref="G23:H23"/>
    <mergeCell ref="G24:H24"/>
    <mergeCell ref="G16:H16"/>
    <mergeCell ref="G22:H22"/>
    <mergeCell ref="G17:H17"/>
    <mergeCell ref="G18:H18"/>
    <mergeCell ref="G19:H19"/>
    <mergeCell ref="G20:H20"/>
  </mergeCells>
  <conditionalFormatting sqref="B27:B262">
    <cfRule type="expression" dxfId="14" priority="22" stopIfTrue="1">
      <formula>NOT(Loan_Not_Paid)</formula>
    </cfRule>
    <cfRule type="expression" dxfId="13" priority="23" stopIfTrue="1">
      <formula>IF(ROW(B27)=Last_Row,TRUE,FALSE)</formula>
    </cfRule>
  </conditionalFormatting>
  <conditionalFormatting sqref="C27:G262">
    <cfRule type="expression" dxfId="12" priority="20" stopIfTrue="1">
      <formula>NOT(Loan_Not_Paid)</formula>
    </cfRule>
    <cfRule type="expression" dxfId="11" priority="21" stopIfTrue="1">
      <formula>IF(ROW(C27)=Last_Row,TRUE,FALSE)</formula>
    </cfRule>
  </conditionalFormatting>
  <conditionalFormatting sqref="G23">
    <cfRule type="expression" dxfId="10" priority="5">
      <formula>ISBLANK($G$20)</formula>
    </cfRule>
  </conditionalFormatting>
  <conditionalFormatting sqref="G19:H19">
    <cfRule type="expression" dxfId="9" priority="7">
      <formula>ISBLANK($G$18)</formula>
    </cfRule>
  </conditionalFormatting>
  <conditionalFormatting sqref="G20:H20">
    <cfRule type="expression" dxfId="8" priority="1">
      <formula>$G$18="No"</formula>
    </cfRule>
    <cfRule type="expression" dxfId="7" priority="2">
      <formula>ISBLANK($G$18)</formula>
    </cfRule>
  </conditionalFormatting>
  <conditionalFormatting sqref="G21:H21">
    <cfRule type="expression" dxfId="6" priority="3">
      <formula>ISBLANK($G$20)</formula>
    </cfRule>
  </conditionalFormatting>
  <conditionalFormatting sqref="G22:H22">
    <cfRule type="expression" dxfId="5" priority="14">
      <formula>ISBLANK($G$20)</formula>
    </cfRule>
  </conditionalFormatting>
  <conditionalFormatting sqref="G24:H24">
    <cfRule type="expression" dxfId="4" priority="4">
      <formula>ISBLANK($G$20)</formula>
    </cfRule>
  </conditionalFormatting>
  <conditionalFormatting sqref="H27:H262">
    <cfRule type="expression" dxfId="3" priority="24" stopIfTrue="1">
      <formula>NOT(Loan_Not_Paid)</formula>
    </cfRule>
    <cfRule type="expression" dxfId="2" priority="25" stopIfTrue="1">
      <formula>IF(ROW(H27)=Last_Row,TRUE,FALSE)</formula>
    </cfRule>
  </conditionalFormatting>
  <dataValidations xWindow="468" yWindow="413" count="26">
    <dataValidation allowBlank="1" showErrorMessage="1" sqref="A4:A7 B3:O3 B18:D18 C5:D10 B15 H5:H15 E13:E14 G17 G19:G20 G21:G22 E5:G12 C15:G15 B5:B10" xr:uid="{F5719553-8F33-4B77-8E56-0EAC3BB79861}"/>
    <dataValidation allowBlank="1" showInputMessage="1" showErrorMessage="1" prompt="Enter Loan amount in cell at right" sqref="B17:D17" xr:uid="{F10681FC-43C7-4D7F-A7EF-D9FEA363027B}"/>
    <dataValidation allowBlank="1" showInputMessage="1" showErrorMessage="1" prompt="Enter Loan amount in this cell" sqref="E17" xr:uid="{44D954CA-B113-4419-9FB4-C4DCE9266647}"/>
    <dataValidation allowBlank="1" showInputMessage="1" showErrorMessage="1" prompt="Enter Loan period in years in cell at right" sqref="B19:D19" xr:uid="{1A5AD217-1A20-4193-BB9B-86BFEA68E85F}"/>
    <dataValidation type="whole" allowBlank="1" showInputMessage="1" showErrorMessage="1" prompt="Enter Loan period 12 to 60 months in this cell" sqref="E19" xr:uid="{7A7CD462-8F57-4D90-B399-60F92953D57E}">
      <formula1>12</formula1>
      <formula2>60</formula2>
    </dataValidation>
    <dataValidation allowBlank="1" showInputMessage="1" showErrorMessage="1" prompt="Enter Start date of loan in cell at right" sqref="B20:D20" xr:uid="{62C0E21F-82AD-435E-812D-780E3537D607}"/>
    <dataValidation allowBlank="1" showInputMessage="1" showErrorMessage="1" prompt="Enter Start date of loan in this cell" sqref="E20" xr:uid="{BBACE9C8-6292-4F60-9E3F-973DD9AF74FF}"/>
    <dataValidation allowBlank="1" showInputMessage="1" showErrorMessage="1" prompt="Monthly payment is automatically calculated in cell at right" sqref="B21:D21" xr:uid="{3F6D8683-11BB-4E76-9B89-A28F9F391792}"/>
    <dataValidation allowBlank="1" showInputMessage="1" showErrorMessage="1" prompt="Monthly payment is automatically calculated in this cell" sqref="E21" xr:uid="{C4903C96-7EB1-4151-A595-7DED5E6B211A}"/>
    <dataValidation allowBlank="1" showInputMessage="1" showErrorMessage="1" prompt="Number of payments is automatically calculated in cell at right" sqref="B22:D22" xr:uid="{8598CA46-25E0-4487-95CD-1243841DC09B}"/>
    <dataValidation allowBlank="1" showInputMessage="1" showErrorMessage="1" prompt="Number of payments is automatically calculated in this cell" sqref="E22" xr:uid="{4BE50AEC-290F-4F99-84E4-77F14F594594}"/>
    <dataValidation allowBlank="1" showInputMessage="1" showErrorMessage="1" prompt="Total interest is automatically calculated in cell at right" sqref="B23:D23" xr:uid="{4D905414-57EC-4114-86EB-7391F8158BD5}"/>
    <dataValidation allowBlank="1" showInputMessage="1" showErrorMessage="1" prompt="Total interest is automatically calculated in this cell" sqref="E23" xr:uid="{85BDE7D6-BA98-48E6-8AF4-BBD1086C7149}"/>
    <dataValidation allowBlank="1" showInputMessage="1" showErrorMessage="1" prompt="Total cost of loan is automatically calculated in cell at right" sqref="B24:D25" xr:uid="{2863A9A6-5037-4E6A-B976-B4C04FC065DF}"/>
    <dataValidation allowBlank="1" showInputMessage="1" showErrorMessage="1" prompt="Total cost of loan is automatically calculated in this cell" sqref="E24" xr:uid="{768B50A2-A6CB-41E7-9E82-1E2FF41529FE}"/>
    <dataValidation allowBlank="1" showInputMessage="1" showErrorMessage="1" prompt="Enter values in cells E3 through E6 for each description in column B. Values in cells E8 through E11 are automatically calculated" sqref="B16" xr:uid="{A44F1497-22C0-4362-927B-253C13F4EFDD}"/>
    <dataValidation allowBlank="1" showInputMessage="1" showErrorMessage="1" prompt="Payment Number is automatically updated in this column under this heading" sqref="B26" xr:uid="{3B85EE8D-198B-445A-896D-651C10C636EA}"/>
    <dataValidation allowBlank="1" showInputMessage="1" showErrorMessage="1" prompt="Payment Date is automatically updated in this column under this heading" sqref="C26" xr:uid="{F77631F2-D546-497E-B517-CD9FA2682AF5}"/>
    <dataValidation allowBlank="1" showInputMessage="1" showErrorMessage="1" prompt="Beginning Balance is automatically calculated in this column under this heading" sqref="D26" xr:uid="{A5E3D4CF-8EAE-446F-9C0B-16FCA4707A1A}"/>
    <dataValidation allowBlank="1" showInputMessage="1" showErrorMessage="1" prompt="Payment amount is automatically calculated in this column under this heading" sqref="E26" xr:uid="{A762C1D9-D350-4E0B-8858-39CE167146B4}"/>
    <dataValidation allowBlank="1" showInputMessage="1" showErrorMessage="1" prompt="Principal amount is automatically updated in this column under this heading" sqref="F26" xr:uid="{1B059FA0-D697-4597-8280-E60003686340}"/>
    <dataValidation allowBlank="1" showInputMessage="1" showErrorMessage="1" prompt="Interest amount is automatically updated in this column under this heading" sqref="G26" xr:uid="{B67D0BE3-25A5-49E8-AACD-3FCCB5FF5A2B}"/>
    <dataValidation allowBlank="1" showInputMessage="1" showErrorMessage="1" prompt="Ending Balance is automatically updated in this column under this heading" sqref="H26" xr:uid="{907763D3-0566-4B4F-A266-1F8BE9C7EE3B}"/>
    <dataValidation allowBlank="1" showInputMessage="1" showErrorMessage="1" prompt="Enter Annual interest rate in this cell" sqref="E18" xr:uid="{69F0010C-5389-4229-B403-BD34E5072346}"/>
    <dataValidation allowBlank="1" showErrorMessage="1" prompt="Create a loan repayment schedule using this Loan calculator and amortisation worksheet. Total interest and total payments are automatically calculated" sqref="A8:A15" xr:uid="{FAD2DDC5-6A55-4580-84A1-BB7E604A0635}"/>
    <dataValidation type="list" allowBlank="1" showErrorMessage="1" prompt="Please select from the dropdown menu" sqref="G18:H18" xr:uid="{7F3FF293-7D98-4444-9B18-D4BA0C773E0E}">
      <formula1>$K$18:$K$20</formula1>
    </dataValidation>
  </dataValidations>
  <printOptions horizontalCentered="1"/>
  <pageMargins left="0.5" right="0.5" top="1" bottom="1" header="0.5" footer="0.5"/>
  <pageSetup paperSize="9" scale="97" fitToHeight="0" orientation="portrait" r:id="rId1"/>
  <headerFooter differentFirst="1">
    <oddFooter>Page &amp;P of &amp;N</oddFooter>
  </headerFooter>
  <rowBreaks count="6" manualBreakCount="6">
    <brk id="46" max="16383" man="1"/>
    <brk id="85" max="16383" man="1"/>
    <brk id="124" max="16383" man="1"/>
    <brk id="163" max="16383" man="1"/>
    <brk id="202" max="16383" man="1"/>
    <brk id="241" max="16383" man="1"/>
  </rowBreaks>
  <drawing r:id="rId2"/>
  <legacyDrawing r:id="rId3"/>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2DA4-A5F5-4CA6-BD58-73BA851E03F3}">
  <sheetPr>
    <tabColor theme="8"/>
  </sheetPr>
  <dimension ref="A1:R95"/>
  <sheetViews>
    <sheetView showGridLines="0" zoomScale="98" zoomScaleNormal="98" zoomScaleSheetLayoutView="100" workbookViewId="0">
      <selection activeCell="A5" sqref="A5:F15"/>
    </sheetView>
  </sheetViews>
  <sheetFormatPr defaultColWidth="11.3984375" defaultRowHeight="13.8" x14ac:dyDescent="0.25"/>
  <cols>
    <col min="1" max="1" width="38.59765625" style="227" customWidth="1"/>
    <col min="2" max="2" width="35.8984375" style="227" customWidth="1"/>
    <col min="3" max="3" width="7.69921875" style="227" customWidth="1"/>
    <col min="4" max="4" width="32.09765625" style="227" customWidth="1"/>
    <col min="5" max="5" width="5.3984375" style="227" customWidth="1"/>
    <col min="6" max="6" width="29.69921875" style="227" customWidth="1"/>
    <col min="7" max="7" width="4.19921875" style="237" customWidth="1"/>
    <col min="8" max="8" width="11.59765625" style="227" hidden="1" customWidth="1"/>
    <col min="9" max="9" width="9.765625E-2" style="227" hidden="1" customWidth="1"/>
    <col min="10" max="16" width="11.59765625" style="227" customWidth="1"/>
    <col min="17" max="17" width="5.8984375" style="227" customWidth="1"/>
    <col min="18" max="18" width="14" style="227" customWidth="1"/>
    <col min="19" max="19" width="2.69921875" style="227" customWidth="1"/>
    <col min="20" max="254" width="11.3984375" style="227"/>
    <col min="255" max="255" width="5.09765625" style="227" customWidth="1"/>
    <col min="256" max="256" width="41.09765625" style="227" customWidth="1"/>
    <col min="257" max="257" width="10" style="227" customWidth="1"/>
    <col min="258" max="258" width="11.3984375" style="227" customWidth="1"/>
    <col min="259" max="259" width="11.59765625" style="227" customWidth="1"/>
    <col min="260" max="260" width="12.296875" style="227" customWidth="1"/>
    <col min="261" max="261" width="12.09765625" style="227" customWidth="1"/>
    <col min="262" max="262" width="12.5" style="227" customWidth="1"/>
    <col min="263" max="263" width="11.09765625" style="227" customWidth="1"/>
    <col min="264" max="510" width="11.3984375" style="227"/>
    <col min="511" max="511" width="5.09765625" style="227" customWidth="1"/>
    <col min="512" max="512" width="41.09765625" style="227" customWidth="1"/>
    <col min="513" max="513" width="10" style="227" customWidth="1"/>
    <col min="514" max="514" width="11.3984375" style="227" customWidth="1"/>
    <col min="515" max="515" width="11.59765625" style="227" customWidth="1"/>
    <col min="516" max="516" width="12.296875" style="227" customWidth="1"/>
    <col min="517" max="517" width="12.09765625" style="227" customWidth="1"/>
    <col min="518" max="518" width="12.5" style="227" customWidth="1"/>
    <col min="519" max="519" width="11.09765625" style="227" customWidth="1"/>
    <col min="520" max="766" width="11.3984375" style="227"/>
    <col min="767" max="767" width="5.09765625" style="227" customWidth="1"/>
    <col min="768" max="768" width="41.09765625" style="227" customWidth="1"/>
    <col min="769" max="769" width="10" style="227" customWidth="1"/>
    <col min="770" max="770" width="11.3984375" style="227" customWidth="1"/>
    <col min="771" max="771" width="11.59765625" style="227" customWidth="1"/>
    <col min="772" max="772" width="12.296875" style="227" customWidth="1"/>
    <col min="773" max="773" width="12.09765625" style="227" customWidth="1"/>
    <col min="774" max="774" width="12.5" style="227" customWidth="1"/>
    <col min="775" max="775" width="11.09765625" style="227" customWidth="1"/>
    <col min="776" max="1022" width="11.3984375" style="227"/>
    <col min="1023" max="1023" width="5.09765625" style="227" customWidth="1"/>
    <col min="1024" max="1024" width="41.09765625" style="227" customWidth="1"/>
    <col min="1025" max="1025" width="10" style="227" customWidth="1"/>
    <col min="1026" max="1026" width="11.3984375" style="227" customWidth="1"/>
    <col min="1027" max="1027" width="11.59765625" style="227" customWidth="1"/>
    <col min="1028" max="1028" width="12.296875" style="227" customWidth="1"/>
    <col min="1029" max="1029" width="12.09765625" style="227" customWidth="1"/>
    <col min="1030" max="1030" width="12.5" style="227" customWidth="1"/>
    <col min="1031" max="1031" width="11.09765625" style="227" customWidth="1"/>
    <col min="1032" max="1278" width="11.3984375" style="227"/>
    <col min="1279" max="1279" width="5.09765625" style="227" customWidth="1"/>
    <col min="1280" max="1280" width="41.09765625" style="227" customWidth="1"/>
    <col min="1281" max="1281" width="10" style="227" customWidth="1"/>
    <col min="1282" max="1282" width="11.3984375" style="227" customWidth="1"/>
    <col min="1283" max="1283" width="11.59765625" style="227" customWidth="1"/>
    <col min="1284" max="1284" width="12.296875" style="227" customWidth="1"/>
    <col min="1285" max="1285" width="12.09765625" style="227" customWidth="1"/>
    <col min="1286" max="1286" width="12.5" style="227" customWidth="1"/>
    <col min="1287" max="1287" width="11.09765625" style="227" customWidth="1"/>
    <col min="1288" max="1534" width="11.3984375" style="227"/>
    <col min="1535" max="1535" width="5.09765625" style="227" customWidth="1"/>
    <col min="1536" max="1536" width="41.09765625" style="227" customWidth="1"/>
    <col min="1537" max="1537" width="10" style="227" customWidth="1"/>
    <col min="1538" max="1538" width="11.3984375" style="227" customWidth="1"/>
    <col min="1539" max="1539" width="11.59765625" style="227" customWidth="1"/>
    <col min="1540" max="1540" width="12.296875" style="227" customWidth="1"/>
    <col min="1541" max="1541" width="12.09765625" style="227" customWidth="1"/>
    <col min="1542" max="1542" width="12.5" style="227" customWidth="1"/>
    <col min="1543" max="1543" width="11.09765625" style="227" customWidth="1"/>
    <col min="1544" max="1790" width="11.3984375" style="227"/>
    <col min="1791" max="1791" width="5.09765625" style="227" customWidth="1"/>
    <col min="1792" max="1792" width="41.09765625" style="227" customWidth="1"/>
    <col min="1793" max="1793" width="10" style="227" customWidth="1"/>
    <col min="1794" max="1794" width="11.3984375" style="227" customWidth="1"/>
    <col min="1795" max="1795" width="11.59765625" style="227" customWidth="1"/>
    <col min="1796" max="1796" width="12.296875" style="227" customWidth="1"/>
    <col min="1797" max="1797" width="12.09765625" style="227" customWidth="1"/>
    <col min="1798" max="1798" width="12.5" style="227" customWidth="1"/>
    <col min="1799" max="1799" width="11.09765625" style="227" customWidth="1"/>
    <col min="1800" max="2046" width="11.3984375" style="227"/>
    <col min="2047" max="2047" width="5.09765625" style="227" customWidth="1"/>
    <col min="2048" max="2048" width="41.09765625" style="227" customWidth="1"/>
    <col min="2049" max="2049" width="10" style="227" customWidth="1"/>
    <col min="2050" max="2050" width="11.3984375" style="227" customWidth="1"/>
    <col min="2051" max="2051" width="11.59765625" style="227" customWidth="1"/>
    <col min="2052" max="2052" width="12.296875" style="227" customWidth="1"/>
    <col min="2053" max="2053" width="12.09765625" style="227" customWidth="1"/>
    <col min="2054" max="2054" width="12.5" style="227" customWidth="1"/>
    <col min="2055" max="2055" width="11.09765625" style="227" customWidth="1"/>
    <col min="2056" max="2302" width="11.3984375" style="227"/>
    <col min="2303" max="2303" width="5.09765625" style="227" customWidth="1"/>
    <col min="2304" max="2304" width="41.09765625" style="227" customWidth="1"/>
    <col min="2305" max="2305" width="10" style="227" customWidth="1"/>
    <col min="2306" max="2306" width="11.3984375" style="227" customWidth="1"/>
    <col min="2307" max="2307" width="11.59765625" style="227" customWidth="1"/>
    <col min="2308" max="2308" width="12.296875" style="227" customWidth="1"/>
    <col min="2309" max="2309" width="12.09765625" style="227" customWidth="1"/>
    <col min="2310" max="2310" width="12.5" style="227" customWidth="1"/>
    <col min="2311" max="2311" width="11.09765625" style="227" customWidth="1"/>
    <col min="2312" max="2558" width="11.3984375" style="227"/>
    <col min="2559" max="2559" width="5.09765625" style="227" customWidth="1"/>
    <col min="2560" max="2560" width="41.09765625" style="227" customWidth="1"/>
    <col min="2561" max="2561" width="10" style="227" customWidth="1"/>
    <col min="2562" max="2562" width="11.3984375" style="227" customWidth="1"/>
    <col min="2563" max="2563" width="11.59765625" style="227" customWidth="1"/>
    <col min="2564" max="2564" width="12.296875" style="227" customWidth="1"/>
    <col min="2565" max="2565" width="12.09765625" style="227" customWidth="1"/>
    <col min="2566" max="2566" width="12.5" style="227" customWidth="1"/>
    <col min="2567" max="2567" width="11.09765625" style="227" customWidth="1"/>
    <col min="2568" max="2814" width="11.3984375" style="227"/>
    <col min="2815" max="2815" width="5.09765625" style="227" customWidth="1"/>
    <col min="2816" max="2816" width="41.09765625" style="227" customWidth="1"/>
    <col min="2817" max="2817" width="10" style="227" customWidth="1"/>
    <col min="2818" max="2818" width="11.3984375" style="227" customWidth="1"/>
    <col min="2819" max="2819" width="11.59765625" style="227" customWidth="1"/>
    <col min="2820" max="2820" width="12.296875" style="227" customWidth="1"/>
    <col min="2821" max="2821" width="12.09765625" style="227" customWidth="1"/>
    <col min="2822" max="2822" width="12.5" style="227" customWidth="1"/>
    <col min="2823" max="2823" width="11.09765625" style="227" customWidth="1"/>
    <col min="2824" max="3070" width="11.3984375" style="227"/>
    <col min="3071" max="3071" width="5.09765625" style="227" customWidth="1"/>
    <col min="3072" max="3072" width="41.09765625" style="227" customWidth="1"/>
    <col min="3073" max="3073" width="10" style="227" customWidth="1"/>
    <col min="3074" max="3074" width="11.3984375" style="227" customWidth="1"/>
    <col min="3075" max="3075" width="11.59765625" style="227" customWidth="1"/>
    <col min="3076" max="3076" width="12.296875" style="227" customWidth="1"/>
    <col min="3077" max="3077" width="12.09765625" style="227" customWidth="1"/>
    <col min="3078" max="3078" width="12.5" style="227" customWidth="1"/>
    <col min="3079" max="3079" width="11.09765625" style="227" customWidth="1"/>
    <col min="3080" max="3326" width="11.3984375" style="227"/>
    <col min="3327" max="3327" width="5.09765625" style="227" customWidth="1"/>
    <col min="3328" max="3328" width="41.09765625" style="227" customWidth="1"/>
    <col min="3329" max="3329" width="10" style="227" customWidth="1"/>
    <col min="3330" max="3330" width="11.3984375" style="227" customWidth="1"/>
    <col min="3331" max="3331" width="11.59765625" style="227" customWidth="1"/>
    <col min="3332" max="3332" width="12.296875" style="227" customWidth="1"/>
    <col min="3333" max="3333" width="12.09765625" style="227" customWidth="1"/>
    <col min="3334" max="3334" width="12.5" style="227" customWidth="1"/>
    <col min="3335" max="3335" width="11.09765625" style="227" customWidth="1"/>
    <col min="3336" max="3582" width="11.3984375" style="227"/>
    <col min="3583" max="3583" width="5.09765625" style="227" customWidth="1"/>
    <col min="3584" max="3584" width="41.09765625" style="227" customWidth="1"/>
    <col min="3585" max="3585" width="10" style="227" customWidth="1"/>
    <col min="3586" max="3586" width="11.3984375" style="227" customWidth="1"/>
    <col min="3587" max="3587" width="11.59765625" style="227" customWidth="1"/>
    <col min="3588" max="3588" width="12.296875" style="227" customWidth="1"/>
    <col min="3589" max="3589" width="12.09765625" style="227" customWidth="1"/>
    <col min="3590" max="3590" width="12.5" style="227" customWidth="1"/>
    <col min="3591" max="3591" width="11.09765625" style="227" customWidth="1"/>
    <col min="3592" max="3838" width="11.3984375" style="227"/>
    <col min="3839" max="3839" width="5.09765625" style="227" customWidth="1"/>
    <col min="3840" max="3840" width="41.09765625" style="227" customWidth="1"/>
    <col min="3841" max="3841" width="10" style="227" customWidth="1"/>
    <col min="3842" max="3842" width="11.3984375" style="227" customWidth="1"/>
    <col min="3843" max="3843" width="11.59765625" style="227" customWidth="1"/>
    <col min="3844" max="3844" width="12.296875" style="227" customWidth="1"/>
    <col min="3845" max="3845" width="12.09765625" style="227" customWidth="1"/>
    <col min="3846" max="3846" width="12.5" style="227" customWidth="1"/>
    <col min="3847" max="3847" width="11.09765625" style="227" customWidth="1"/>
    <col min="3848" max="4094" width="11.3984375" style="227"/>
    <col min="4095" max="4095" width="5.09765625" style="227" customWidth="1"/>
    <col min="4096" max="4096" width="41.09765625" style="227" customWidth="1"/>
    <col min="4097" max="4097" width="10" style="227" customWidth="1"/>
    <col min="4098" max="4098" width="11.3984375" style="227" customWidth="1"/>
    <col min="4099" max="4099" width="11.59765625" style="227" customWidth="1"/>
    <col min="4100" max="4100" width="12.296875" style="227" customWidth="1"/>
    <col min="4101" max="4101" width="12.09765625" style="227" customWidth="1"/>
    <col min="4102" max="4102" width="12.5" style="227" customWidth="1"/>
    <col min="4103" max="4103" width="11.09765625" style="227" customWidth="1"/>
    <col min="4104" max="4350" width="11.3984375" style="227"/>
    <col min="4351" max="4351" width="5.09765625" style="227" customWidth="1"/>
    <col min="4352" max="4352" width="41.09765625" style="227" customWidth="1"/>
    <col min="4353" max="4353" width="10" style="227" customWidth="1"/>
    <col min="4354" max="4354" width="11.3984375" style="227" customWidth="1"/>
    <col min="4355" max="4355" width="11.59765625" style="227" customWidth="1"/>
    <col min="4356" max="4356" width="12.296875" style="227" customWidth="1"/>
    <col min="4357" max="4357" width="12.09765625" style="227" customWidth="1"/>
    <col min="4358" max="4358" width="12.5" style="227" customWidth="1"/>
    <col min="4359" max="4359" width="11.09765625" style="227" customWidth="1"/>
    <col min="4360" max="4606" width="11.3984375" style="227"/>
    <col min="4607" max="4607" width="5.09765625" style="227" customWidth="1"/>
    <col min="4608" max="4608" width="41.09765625" style="227" customWidth="1"/>
    <col min="4609" max="4609" width="10" style="227" customWidth="1"/>
    <col min="4610" max="4610" width="11.3984375" style="227" customWidth="1"/>
    <col min="4611" max="4611" width="11.59765625" style="227" customWidth="1"/>
    <col min="4612" max="4612" width="12.296875" style="227" customWidth="1"/>
    <col min="4613" max="4613" width="12.09765625" style="227" customWidth="1"/>
    <col min="4614" max="4614" width="12.5" style="227" customWidth="1"/>
    <col min="4615" max="4615" width="11.09765625" style="227" customWidth="1"/>
    <col min="4616" max="4862" width="11.3984375" style="227"/>
    <col min="4863" max="4863" width="5.09765625" style="227" customWidth="1"/>
    <col min="4864" max="4864" width="41.09765625" style="227" customWidth="1"/>
    <col min="4865" max="4865" width="10" style="227" customWidth="1"/>
    <col min="4866" max="4866" width="11.3984375" style="227" customWidth="1"/>
    <col min="4867" max="4867" width="11.59765625" style="227" customWidth="1"/>
    <col min="4868" max="4868" width="12.296875" style="227" customWidth="1"/>
    <col min="4869" max="4869" width="12.09765625" style="227" customWidth="1"/>
    <col min="4870" max="4870" width="12.5" style="227" customWidth="1"/>
    <col min="4871" max="4871" width="11.09765625" style="227" customWidth="1"/>
    <col min="4872" max="5118" width="11.3984375" style="227"/>
    <col min="5119" max="5119" width="5.09765625" style="227" customWidth="1"/>
    <col min="5120" max="5120" width="41.09765625" style="227" customWidth="1"/>
    <col min="5121" max="5121" width="10" style="227" customWidth="1"/>
    <col min="5122" max="5122" width="11.3984375" style="227" customWidth="1"/>
    <col min="5123" max="5123" width="11.59765625" style="227" customWidth="1"/>
    <col min="5124" max="5124" width="12.296875" style="227" customWidth="1"/>
    <col min="5125" max="5125" width="12.09765625" style="227" customWidth="1"/>
    <col min="5126" max="5126" width="12.5" style="227" customWidth="1"/>
    <col min="5127" max="5127" width="11.09765625" style="227" customWidth="1"/>
    <col min="5128" max="5374" width="11.3984375" style="227"/>
    <col min="5375" max="5375" width="5.09765625" style="227" customWidth="1"/>
    <col min="5376" max="5376" width="41.09765625" style="227" customWidth="1"/>
    <col min="5377" max="5377" width="10" style="227" customWidth="1"/>
    <col min="5378" max="5378" width="11.3984375" style="227" customWidth="1"/>
    <col min="5379" max="5379" width="11.59765625" style="227" customWidth="1"/>
    <col min="5380" max="5380" width="12.296875" style="227" customWidth="1"/>
    <col min="5381" max="5381" width="12.09765625" style="227" customWidth="1"/>
    <col min="5382" max="5382" width="12.5" style="227" customWidth="1"/>
    <col min="5383" max="5383" width="11.09765625" style="227" customWidth="1"/>
    <col min="5384" max="5630" width="11.3984375" style="227"/>
    <col min="5631" max="5631" width="5.09765625" style="227" customWidth="1"/>
    <col min="5632" max="5632" width="41.09765625" style="227" customWidth="1"/>
    <col min="5633" max="5633" width="10" style="227" customWidth="1"/>
    <col min="5634" max="5634" width="11.3984375" style="227" customWidth="1"/>
    <col min="5635" max="5635" width="11.59765625" style="227" customWidth="1"/>
    <col min="5636" max="5636" width="12.296875" style="227" customWidth="1"/>
    <col min="5637" max="5637" width="12.09765625" style="227" customWidth="1"/>
    <col min="5638" max="5638" width="12.5" style="227" customWidth="1"/>
    <col min="5639" max="5639" width="11.09765625" style="227" customWidth="1"/>
    <col min="5640" max="5886" width="11.3984375" style="227"/>
    <col min="5887" max="5887" width="5.09765625" style="227" customWidth="1"/>
    <col min="5888" max="5888" width="41.09765625" style="227" customWidth="1"/>
    <col min="5889" max="5889" width="10" style="227" customWidth="1"/>
    <col min="5890" max="5890" width="11.3984375" style="227" customWidth="1"/>
    <col min="5891" max="5891" width="11.59765625" style="227" customWidth="1"/>
    <col min="5892" max="5892" width="12.296875" style="227" customWidth="1"/>
    <col min="5893" max="5893" width="12.09765625" style="227" customWidth="1"/>
    <col min="5894" max="5894" width="12.5" style="227" customWidth="1"/>
    <col min="5895" max="5895" width="11.09765625" style="227" customWidth="1"/>
    <col min="5896" max="6142" width="11.3984375" style="227"/>
    <col min="6143" max="6143" width="5.09765625" style="227" customWidth="1"/>
    <col min="6144" max="6144" width="41.09765625" style="227" customWidth="1"/>
    <col min="6145" max="6145" width="10" style="227" customWidth="1"/>
    <col min="6146" max="6146" width="11.3984375" style="227" customWidth="1"/>
    <col min="6147" max="6147" width="11.59765625" style="227" customWidth="1"/>
    <col min="6148" max="6148" width="12.296875" style="227" customWidth="1"/>
    <col min="6149" max="6149" width="12.09765625" style="227" customWidth="1"/>
    <col min="6150" max="6150" width="12.5" style="227" customWidth="1"/>
    <col min="6151" max="6151" width="11.09765625" style="227" customWidth="1"/>
    <col min="6152" max="6398" width="11.3984375" style="227"/>
    <col min="6399" max="6399" width="5.09765625" style="227" customWidth="1"/>
    <col min="6400" max="6400" width="41.09765625" style="227" customWidth="1"/>
    <col min="6401" max="6401" width="10" style="227" customWidth="1"/>
    <col min="6402" max="6402" width="11.3984375" style="227" customWidth="1"/>
    <col min="6403" max="6403" width="11.59765625" style="227" customWidth="1"/>
    <col min="6404" max="6404" width="12.296875" style="227" customWidth="1"/>
    <col min="6405" max="6405" width="12.09765625" style="227" customWidth="1"/>
    <col min="6406" max="6406" width="12.5" style="227" customWidth="1"/>
    <col min="6407" max="6407" width="11.09765625" style="227" customWidth="1"/>
    <col min="6408" max="6654" width="11.3984375" style="227"/>
    <col min="6655" max="6655" width="5.09765625" style="227" customWidth="1"/>
    <col min="6656" max="6656" width="41.09765625" style="227" customWidth="1"/>
    <col min="6657" max="6657" width="10" style="227" customWidth="1"/>
    <col min="6658" max="6658" width="11.3984375" style="227" customWidth="1"/>
    <col min="6659" max="6659" width="11.59765625" style="227" customWidth="1"/>
    <col min="6660" max="6660" width="12.296875" style="227" customWidth="1"/>
    <col min="6661" max="6661" width="12.09765625" style="227" customWidth="1"/>
    <col min="6662" max="6662" width="12.5" style="227" customWidth="1"/>
    <col min="6663" max="6663" width="11.09765625" style="227" customWidth="1"/>
    <col min="6664" max="6910" width="11.3984375" style="227"/>
    <col min="6911" max="6911" width="5.09765625" style="227" customWidth="1"/>
    <col min="6912" max="6912" width="41.09765625" style="227" customWidth="1"/>
    <col min="6913" max="6913" width="10" style="227" customWidth="1"/>
    <col min="6914" max="6914" width="11.3984375" style="227" customWidth="1"/>
    <col min="6915" max="6915" width="11.59765625" style="227" customWidth="1"/>
    <col min="6916" max="6916" width="12.296875" style="227" customWidth="1"/>
    <col min="6917" max="6917" width="12.09765625" style="227" customWidth="1"/>
    <col min="6918" max="6918" width="12.5" style="227" customWidth="1"/>
    <col min="6919" max="6919" width="11.09765625" style="227" customWidth="1"/>
    <col min="6920" max="7166" width="11.3984375" style="227"/>
    <col min="7167" max="7167" width="5.09765625" style="227" customWidth="1"/>
    <col min="7168" max="7168" width="41.09765625" style="227" customWidth="1"/>
    <col min="7169" max="7169" width="10" style="227" customWidth="1"/>
    <col min="7170" max="7170" width="11.3984375" style="227" customWidth="1"/>
    <col min="7171" max="7171" width="11.59765625" style="227" customWidth="1"/>
    <col min="7172" max="7172" width="12.296875" style="227" customWidth="1"/>
    <col min="7173" max="7173" width="12.09765625" style="227" customWidth="1"/>
    <col min="7174" max="7174" width="12.5" style="227" customWidth="1"/>
    <col min="7175" max="7175" width="11.09765625" style="227" customWidth="1"/>
    <col min="7176" max="7422" width="11.3984375" style="227"/>
    <col min="7423" max="7423" width="5.09765625" style="227" customWidth="1"/>
    <col min="7424" max="7424" width="41.09765625" style="227" customWidth="1"/>
    <col min="7425" max="7425" width="10" style="227" customWidth="1"/>
    <col min="7426" max="7426" width="11.3984375" style="227" customWidth="1"/>
    <col min="7427" max="7427" width="11.59765625" style="227" customWidth="1"/>
    <col min="7428" max="7428" width="12.296875" style="227" customWidth="1"/>
    <col min="7429" max="7429" width="12.09765625" style="227" customWidth="1"/>
    <col min="7430" max="7430" width="12.5" style="227" customWidth="1"/>
    <col min="7431" max="7431" width="11.09765625" style="227" customWidth="1"/>
    <col min="7432" max="7678" width="11.3984375" style="227"/>
    <col min="7679" max="7679" width="5.09765625" style="227" customWidth="1"/>
    <col min="7680" max="7680" width="41.09765625" style="227" customWidth="1"/>
    <col min="7681" max="7681" width="10" style="227" customWidth="1"/>
    <col min="7682" max="7682" width="11.3984375" style="227" customWidth="1"/>
    <col min="7683" max="7683" width="11.59765625" style="227" customWidth="1"/>
    <col min="7684" max="7684" width="12.296875" style="227" customWidth="1"/>
    <col min="7685" max="7685" width="12.09765625" style="227" customWidth="1"/>
    <col min="7686" max="7686" width="12.5" style="227" customWidth="1"/>
    <col min="7687" max="7687" width="11.09765625" style="227" customWidth="1"/>
    <col min="7688" max="7934" width="11.3984375" style="227"/>
    <col min="7935" max="7935" width="5.09765625" style="227" customWidth="1"/>
    <col min="7936" max="7936" width="41.09765625" style="227" customWidth="1"/>
    <col min="7937" max="7937" width="10" style="227" customWidth="1"/>
    <col min="7938" max="7938" width="11.3984375" style="227" customWidth="1"/>
    <col min="7939" max="7939" width="11.59765625" style="227" customWidth="1"/>
    <col min="7940" max="7940" width="12.296875" style="227" customWidth="1"/>
    <col min="7941" max="7941" width="12.09765625" style="227" customWidth="1"/>
    <col min="7942" max="7942" width="12.5" style="227" customWidth="1"/>
    <col min="7943" max="7943" width="11.09765625" style="227" customWidth="1"/>
    <col min="7944" max="8190" width="11.3984375" style="227"/>
    <col min="8191" max="8191" width="5.09765625" style="227" customWidth="1"/>
    <col min="8192" max="8192" width="41.09765625" style="227" customWidth="1"/>
    <col min="8193" max="8193" width="10" style="227" customWidth="1"/>
    <col min="8194" max="8194" width="11.3984375" style="227" customWidth="1"/>
    <col min="8195" max="8195" width="11.59765625" style="227" customWidth="1"/>
    <col min="8196" max="8196" width="12.296875" style="227" customWidth="1"/>
    <col min="8197" max="8197" width="12.09765625" style="227" customWidth="1"/>
    <col min="8198" max="8198" width="12.5" style="227" customWidth="1"/>
    <col min="8199" max="8199" width="11.09765625" style="227" customWidth="1"/>
    <col min="8200" max="8446" width="11.3984375" style="227"/>
    <col min="8447" max="8447" width="5.09765625" style="227" customWidth="1"/>
    <col min="8448" max="8448" width="41.09765625" style="227" customWidth="1"/>
    <col min="8449" max="8449" width="10" style="227" customWidth="1"/>
    <col min="8450" max="8450" width="11.3984375" style="227" customWidth="1"/>
    <col min="8451" max="8451" width="11.59765625" style="227" customWidth="1"/>
    <col min="8452" max="8452" width="12.296875" style="227" customWidth="1"/>
    <col min="8453" max="8453" width="12.09765625" style="227" customWidth="1"/>
    <col min="8454" max="8454" width="12.5" style="227" customWidth="1"/>
    <col min="8455" max="8455" width="11.09765625" style="227" customWidth="1"/>
    <col min="8456" max="8702" width="11.3984375" style="227"/>
    <col min="8703" max="8703" width="5.09765625" style="227" customWidth="1"/>
    <col min="8704" max="8704" width="41.09765625" style="227" customWidth="1"/>
    <col min="8705" max="8705" width="10" style="227" customWidth="1"/>
    <col min="8706" max="8706" width="11.3984375" style="227" customWidth="1"/>
    <col min="8707" max="8707" width="11.59765625" style="227" customWidth="1"/>
    <col min="8708" max="8708" width="12.296875" style="227" customWidth="1"/>
    <col min="8709" max="8709" width="12.09765625" style="227" customWidth="1"/>
    <col min="8710" max="8710" width="12.5" style="227" customWidth="1"/>
    <col min="8711" max="8711" width="11.09765625" style="227" customWidth="1"/>
    <col min="8712" max="8958" width="11.3984375" style="227"/>
    <col min="8959" max="8959" width="5.09765625" style="227" customWidth="1"/>
    <col min="8960" max="8960" width="41.09765625" style="227" customWidth="1"/>
    <col min="8961" max="8961" width="10" style="227" customWidth="1"/>
    <col min="8962" max="8962" width="11.3984375" style="227" customWidth="1"/>
    <col min="8963" max="8963" width="11.59765625" style="227" customWidth="1"/>
    <col min="8964" max="8964" width="12.296875" style="227" customWidth="1"/>
    <col min="8965" max="8965" width="12.09765625" style="227" customWidth="1"/>
    <col min="8966" max="8966" width="12.5" style="227" customWidth="1"/>
    <col min="8967" max="8967" width="11.09765625" style="227" customWidth="1"/>
    <col min="8968" max="9214" width="11.3984375" style="227"/>
    <col min="9215" max="9215" width="5.09765625" style="227" customWidth="1"/>
    <col min="9216" max="9216" width="41.09765625" style="227" customWidth="1"/>
    <col min="9217" max="9217" width="10" style="227" customWidth="1"/>
    <col min="9218" max="9218" width="11.3984375" style="227" customWidth="1"/>
    <col min="9219" max="9219" width="11.59765625" style="227" customWidth="1"/>
    <col min="9220" max="9220" width="12.296875" style="227" customWidth="1"/>
    <col min="9221" max="9221" width="12.09765625" style="227" customWidth="1"/>
    <col min="9222" max="9222" width="12.5" style="227" customWidth="1"/>
    <col min="9223" max="9223" width="11.09765625" style="227" customWidth="1"/>
    <col min="9224" max="9470" width="11.3984375" style="227"/>
    <col min="9471" max="9471" width="5.09765625" style="227" customWidth="1"/>
    <col min="9472" max="9472" width="41.09765625" style="227" customWidth="1"/>
    <col min="9473" max="9473" width="10" style="227" customWidth="1"/>
    <col min="9474" max="9474" width="11.3984375" style="227" customWidth="1"/>
    <col min="9475" max="9475" width="11.59765625" style="227" customWidth="1"/>
    <col min="9476" max="9476" width="12.296875" style="227" customWidth="1"/>
    <col min="9477" max="9477" width="12.09765625" style="227" customWidth="1"/>
    <col min="9478" max="9478" width="12.5" style="227" customWidth="1"/>
    <col min="9479" max="9479" width="11.09765625" style="227" customWidth="1"/>
    <col min="9480" max="9726" width="11.3984375" style="227"/>
    <col min="9727" max="9727" width="5.09765625" style="227" customWidth="1"/>
    <col min="9728" max="9728" width="41.09765625" style="227" customWidth="1"/>
    <col min="9729" max="9729" width="10" style="227" customWidth="1"/>
    <col min="9730" max="9730" width="11.3984375" style="227" customWidth="1"/>
    <col min="9731" max="9731" width="11.59765625" style="227" customWidth="1"/>
    <col min="9732" max="9732" width="12.296875" style="227" customWidth="1"/>
    <col min="9733" max="9733" width="12.09765625" style="227" customWidth="1"/>
    <col min="9734" max="9734" width="12.5" style="227" customWidth="1"/>
    <col min="9735" max="9735" width="11.09765625" style="227" customWidth="1"/>
    <col min="9736" max="9982" width="11.3984375" style="227"/>
    <col min="9983" max="9983" width="5.09765625" style="227" customWidth="1"/>
    <col min="9984" max="9984" width="41.09765625" style="227" customWidth="1"/>
    <col min="9985" max="9985" width="10" style="227" customWidth="1"/>
    <col min="9986" max="9986" width="11.3984375" style="227" customWidth="1"/>
    <col min="9987" max="9987" width="11.59765625" style="227" customWidth="1"/>
    <col min="9988" max="9988" width="12.296875" style="227" customWidth="1"/>
    <col min="9989" max="9989" width="12.09765625" style="227" customWidth="1"/>
    <col min="9990" max="9990" width="12.5" style="227" customWidth="1"/>
    <col min="9991" max="9991" width="11.09765625" style="227" customWidth="1"/>
    <col min="9992" max="10238" width="11.3984375" style="227"/>
    <col min="10239" max="10239" width="5.09765625" style="227" customWidth="1"/>
    <col min="10240" max="10240" width="41.09765625" style="227" customWidth="1"/>
    <col min="10241" max="10241" width="10" style="227" customWidth="1"/>
    <col min="10242" max="10242" width="11.3984375" style="227" customWidth="1"/>
    <col min="10243" max="10243" width="11.59765625" style="227" customWidth="1"/>
    <col min="10244" max="10244" width="12.296875" style="227" customWidth="1"/>
    <col min="10245" max="10245" width="12.09765625" style="227" customWidth="1"/>
    <col min="10246" max="10246" width="12.5" style="227" customWidth="1"/>
    <col min="10247" max="10247" width="11.09765625" style="227" customWidth="1"/>
    <col min="10248" max="10494" width="11.3984375" style="227"/>
    <col min="10495" max="10495" width="5.09765625" style="227" customWidth="1"/>
    <col min="10496" max="10496" width="41.09765625" style="227" customWidth="1"/>
    <col min="10497" max="10497" width="10" style="227" customWidth="1"/>
    <col min="10498" max="10498" width="11.3984375" style="227" customWidth="1"/>
    <col min="10499" max="10499" width="11.59765625" style="227" customWidth="1"/>
    <col min="10500" max="10500" width="12.296875" style="227" customWidth="1"/>
    <col min="10501" max="10501" width="12.09765625" style="227" customWidth="1"/>
    <col min="10502" max="10502" width="12.5" style="227" customWidth="1"/>
    <col min="10503" max="10503" width="11.09765625" style="227" customWidth="1"/>
    <col min="10504" max="10750" width="11.3984375" style="227"/>
    <col min="10751" max="10751" width="5.09765625" style="227" customWidth="1"/>
    <col min="10752" max="10752" width="41.09765625" style="227" customWidth="1"/>
    <col min="10753" max="10753" width="10" style="227" customWidth="1"/>
    <col min="10754" max="10754" width="11.3984375" style="227" customWidth="1"/>
    <col min="10755" max="10755" width="11.59765625" style="227" customWidth="1"/>
    <col min="10756" max="10756" width="12.296875" style="227" customWidth="1"/>
    <col min="10757" max="10757" width="12.09765625" style="227" customWidth="1"/>
    <col min="10758" max="10758" width="12.5" style="227" customWidth="1"/>
    <col min="10759" max="10759" width="11.09765625" style="227" customWidth="1"/>
    <col min="10760" max="11006" width="11.3984375" style="227"/>
    <col min="11007" max="11007" width="5.09765625" style="227" customWidth="1"/>
    <col min="11008" max="11008" width="41.09765625" style="227" customWidth="1"/>
    <col min="11009" max="11009" width="10" style="227" customWidth="1"/>
    <col min="11010" max="11010" width="11.3984375" style="227" customWidth="1"/>
    <col min="11011" max="11011" width="11.59765625" style="227" customWidth="1"/>
    <col min="11012" max="11012" width="12.296875" style="227" customWidth="1"/>
    <col min="11013" max="11013" width="12.09765625" style="227" customWidth="1"/>
    <col min="11014" max="11014" width="12.5" style="227" customWidth="1"/>
    <col min="11015" max="11015" width="11.09765625" style="227" customWidth="1"/>
    <col min="11016" max="11262" width="11.3984375" style="227"/>
    <col min="11263" max="11263" width="5.09765625" style="227" customWidth="1"/>
    <col min="11264" max="11264" width="41.09765625" style="227" customWidth="1"/>
    <col min="11265" max="11265" width="10" style="227" customWidth="1"/>
    <col min="11266" max="11266" width="11.3984375" style="227" customWidth="1"/>
    <col min="11267" max="11267" width="11.59765625" style="227" customWidth="1"/>
    <col min="11268" max="11268" width="12.296875" style="227" customWidth="1"/>
    <col min="11269" max="11269" width="12.09765625" style="227" customWidth="1"/>
    <col min="11270" max="11270" width="12.5" style="227" customWidth="1"/>
    <col min="11271" max="11271" width="11.09765625" style="227" customWidth="1"/>
    <col min="11272" max="11518" width="11.3984375" style="227"/>
    <col min="11519" max="11519" width="5.09765625" style="227" customWidth="1"/>
    <col min="11520" max="11520" width="41.09765625" style="227" customWidth="1"/>
    <col min="11521" max="11521" width="10" style="227" customWidth="1"/>
    <col min="11522" max="11522" width="11.3984375" style="227" customWidth="1"/>
    <col min="11523" max="11523" width="11.59765625" style="227" customWidth="1"/>
    <col min="11524" max="11524" width="12.296875" style="227" customWidth="1"/>
    <col min="11525" max="11525" width="12.09765625" style="227" customWidth="1"/>
    <col min="11526" max="11526" width="12.5" style="227" customWidth="1"/>
    <col min="11527" max="11527" width="11.09765625" style="227" customWidth="1"/>
    <col min="11528" max="11774" width="11.3984375" style="227"/>
    <col min="11775" max="11775" width="5.09765625" style="227" customWidth="1"/>
    <col min="11776" max="11776" width="41.09765625" style="227" customWidth="1"/>
    <col min="11777" max="11777" width="10" style="227" customWidth="1"/>
    <col min="11778" max="11778" width="11.3984375" style="227" customWidth="1"/>
    <col min="11779" max="11779" width="11.59765625" style="227" customWidth="1"/>
    <col min="11780" max="11780" width="12.296875" style="227" customWidth="1"/>
    <col min="11781" max="11781" width="12.09765625" style="227" customWidth="1"/>
    <col min="11782" max="11782" width="12.5" style="227" customWidth="1"/>
    <col min="11783" max="11783" width="11.09765625" style="227" customWidth="1"/>
    <col min="11784" max="12030" width="11.3984375" style="227"/>
    <col min="12031" max="12031" width="5.09765625" style="227" customWidth="1"/>
    <col min="12032" max="12032" width="41.09765625" style="227" customWidth="1"/>
    <col min="12033" max="12033" width="10" style="227" customWidth="1"/>
    <col min="12034" max="12034" width="11.3984375" style="227" customWidth="1"/>
    <col min="12035" max="12035" width="11.59765625" style="227" customWidth="1"/>
    <col min="12036" max="12036" width="12.296875" style="227" customWidth="1"/>
    <col min="12037" max="12037" width="12.09765625" style="227" customWidth="1"/>
    <col min="12038" max="12038" width="12.5" style="227" customWidth="1"/>
    <col min="12039" max="12039" width="11.09765625" style="227" customWidth="1"/>
    <col min="12040" max="12286" width="11.3984375" style="227"/>
    <col min="12287" max="12287" width="5.09765625" style="227" customWidth="1"/>
    <col min="12288" max="12288" width="41.09765625" style="227" customWidth="1"/>
    <col min="12289" max="12289" width="10" style="227" customWidth="1"/>
    <col min="12290" max="12290" width="11.3984375" style="227" customWidth="1"/>
    <col min="12291" max="12291" width="11.59765625" style="227" customWidth="1"/>
    <col min="12292" max="12292" width="12.296875" style="227" customWidth="1"/>
    <col min="12293" max="12293" width="12.09765625" style="227" customWidth="1"/>
    <col min="12294" max="12294" width="12.5" style="227" customWidth="1"/>
    <col min="12295" max="12295" width="11.09765625" style="227" customWidth="1"/>
    <col min="12296" max="12542" width="11.3984375" style="227"/>
    <col min="12543" max="12543" width="5.09765625" style="227" customWidth="1"/>
    <col min="12544" max="12544" width="41.09765625" style="227" customWidth="1"/>
    <col min="12545" max="12545" width="10" style="227" customWidth="1"/>
    <col min="12546" max="12546" width="11.3984375" style="227" customWidth="1"/>
    <col min="12547" max="12547" width="11.59765625" style="227" customWidth="1"/>
    <col min="12548" max="12548" width="12.296875" style="227" customWidth="1"/>
    <col min="12549" max="12549" width="12.09765625" style="227" customWidth="1"/>
    <col min="12550" max="12550" width="12.5" style="227" customWidth="1"/>
    <col min="12551" max="12551" width="11.09765625" style="227" customWidth="1"/>
    <col min="12552" max="12798" width="11.3984375" style="227"/>
    <col min="12799" max="12799" width="5.09765625" style="227" customWidth="1"/>
    <col min="12800" max="12800" width="41.09765625" style="227" customWidth="1"/>
    <col min="12801" max="12801" width="10" style="227" customWidth="1"/>
    <col min="12802" max="12802" width="11.3984375" style="227" customWidth="1"/>
    <col min="12803" max="12803" width="11.59765625" style="227" customWidth="1"/>
    <col min="12804" max="12804" width="12.296875" style="227" customWidth="1"/>
    <col min="12805" max="12805" width="12.09765625" style="227" customWidth="1"/>
    <col min="12806" max="12806" width="12.5" style="227" customWidth="1"/>
    <col min="12807" max="12807" width="11.09765625" style="227" customWidth="1"/>
    <col min="12808" max="13054" width="11.3984375" style="227"/>
    <col min="13055" max="13055" width="5.09765625" style="227" customWidth="1"/>
    <col min="13056" max="13056" width="41.09765625" style="227" customWidth="1"/>
    <col min="13057" max="13057" width="10" style="227" customWidth="1"/>
    <col min="13058" max="13058" width="11.3984375" style="227" customWidth="1"/>
    <col min="13059" max="13059" width="11.59765625" style="227" customWidth="1"/>
    <col min="13060" max="13060" width="12.296875" style="227" customWidth="1"/>
    <col min="13061" max="13061" width="12.09765625" style="227" customWidth="1"/>
    <col min="13062" max="13062" width="12.5" style="227" customWidth="1"/>
    <col min="13063" max="13063" width="11.09765625" style="227" customWidth="1"/>
    <col min="13064" max="13310" width="11.3984375" style="227"/>
    <col min="13311" max="13311" width="5.09765625" style="227" customWidth="1"/>
    <col min="13312" max="13312" width="41.09765625" style="227" customWidth="1"/>
    <col min="13313" max="13313" width="10" style="227" customWidth="1"/>
    <col min="13314" max="13314" width="11.3984375" style="227" customWidth="1"/>
    <col min="13315" max="13315" width="11.59765625" style="227" customWidth="1"/>
    <col min="13316" max="13316" width="12.296875" style="227" customWidth="1"/>
    <col min="13317" max="13317" width="12.09765625" style="227" customWidth="1"/>
    <col min="13318" max="13318" width="12.5" style="227" customWidth="1"/>
    <col min="13319" max="13319" width="11.09765625" style="227" customWidth="1"/>
    <col min="13320" max="13566" width="11.3984375" style="227"/>
    <col min="13567" max="13567" width="5.09765625" style="227" customWidth="1"/>
    <col min="13568" max="13568" width="41.09765625" style="227" customWidth="1"/>
    <col min="13569" max="13569" width="10" style="227" customWidth="1"/>
    <col min="13570" max="13570" width="11.3984375" style="227" customWidth="1"/>
    <col min="13571" max="13571" width="11.59765625" style="227" customWidth="1"/>
    <col min="13572" max="13572" width="12.296875" style="227" customWidth="1"/>
    <col min="13573" max="13573" width="12.09765625" style="227" customWidth="1"/>
    <col min="13574" max="13574" width="12.5" style="227" customWidth="1"/>
    <col min="13575" max="13575" width="11.09765625" style="227" customWidth="1"/>
    <col min="13576" max="13822" width="11.3984375" style="227"/>
    <col min="13823" max="13823" width="5.09765625" style="227" customWidth="1"/>
    <col min="13824" max="13824" width="41.09765625" style="227" customWidth="1"/>
    <col min="13825" max="13825" width="10" style="227" customWidth="1"/>
    <col min="13826" max="13826" width="11.3984375" style="227" customWidth="1"/>
    <col min="13827" max="13827" width="11.59765625" style="227" customWidth="1"/>
    <col min="13828" max="13828" width="12.296875" style="227" customWidth="1"/>
    <col min="13829" max="13829" width="12.09765625" style="227" customWidth="1"/>
    <col min="13830" max="13830" width="12.5" style="227" customWidth="1"/>
    <col min="13831" max="13831" width="11.09765625" style="227" customWidth="1"/>
    <col min="13832" max="14078" width="11.3984375" style="227"/>
    <col min="14079" max="14079" width="5.09765625" style="227" customWidth="1"/>
    <col min="14080" max="14080" width="41.09765625" style="227" customWidth="1"/>
    <col min="14081" max="14081" width="10" style="227" customWidth="1"/>
    <col min="14082" max="14082" width="11.3984375" style="227" customWidth="1"/>
    <col min="14083" max="14083" width="11.59765625" style="227" customWidth="1"/>
    <col min="14084" max="14084" width="12.296875" style="227" customWidth="1"/>
    <col min="14085" max="14085" width="12.09765625" style="227" customWidth="1"/>
    <col min="14086" max="14086" width="12.5" style="227" customWidth="1"/>
    <col min="14087" max="14087" width="11.09765625" style="227" customWidth="1"/>
    <col min="14088" max="14334" width="11.3984375" style="227"/>
    <col min="14335" max="14335" width="5.09765625" style="227" customWidth="1"/>
    <col min="14336" max="14336" width="41.09765625" style="227" customWidth="1"/>
    <col min="14337" max="14337" width="10" style="227" customWidth="1"/>
    <col min="14338" max="14338" width="11.3984375" style="227" customWidth="1"/>
    <col min="14339" max="14339" width="11.59765625" style="227" customWidth="1"/>
    <col min="14340" max="14340" width="12.296875" style="227" customWidth="1"/>
    <col min="14341" max="14341" width="12.09765625" style="227" customWidth="1"/>
    <col min="14342" max="14342" width="12.5" style="227" customWidth="1"/>
    <col min="14343" max="14343" width="11.09765625" style="227" customWidth="1"/>
    <col min="14344" max="14590" width="11.3984375" style="227"/>
    <col min="14591" max="14591" width="5.09765625" style="227" customWidth="1"/>
    <col min="14592" max="14592" width="41.09765625" style="227" customWidth="1"/>
    <col min="14593" max="14593" width="10" style="227" customWidth="1"/>
    <col min="14594" max="14594" width="11.3984375" style="227" customWidth="1"/>
    <col min="14595" max="14595" width="11.59765625" style="227" customWidth="1"/>
    <col min="14596" max="14596" width="12.296875" style="227" customWidth="1"/>
    <col min="14597" max="14597" width="12.09765625" style="227" customWidth="1"/>
    <col min="14598" max="14598" width="12.5" style="227" customWidth="1"/>
    <col min="14599" max="14599" width="11.09765625" style="227" customWidth="1"/>
    <col min="14600" max="14846" width="11.3984375" style="227"/>
    <col min="14847" max="14847" width="5.09765625" style="227" customWidth="1"/>
    <col min="14848" max="14848" width="41.09765625" style="227" customWidth="1"/>
    <col min="14849" max="14849" width="10" style="227" customWidth="1"/>
    <col min="14850" max="14850" width="11.3984375" style="227" customWidth="1"/>
    <col min="14851" max="14851" width="11.59765625" style="227" customWidth="1"/>
    <col min="14852" max="14852" width="12.296875" style="227" customWidth="1"/>
    <col min="14853" max="14853" width="12.09765625" style="227" customWidth="1"/>
    <col min="14854" max="14854" width="12.5" style="227" customWidth="1"/>
    <col min="14855" max="14855" width="11.09765625" style="227" customWidth="1"/>
    <col min="14856" max="15102" width="11.3984375" style="227"/>
    <col min="15103" max="15103" width="5.09765625" style="227" customWidth="1"/>
    <col min="15104" max="15104" width="41.09765625" style="227" customWidth="1"/>
    <col min="15105" max="15105" width="10" style="227" customWidth="1"/>
    <col min="15106" max="15106" width="11.3984375" style="227" customWidth="1"/>
    <col min="15107" max="15107" width="11.59765625" style="227" customWidth="1"/>
    <col min="15108" max="15108" width="12.296875" style="227" customWidth="1"/>
    <col min="15109" max="15109" width="12.09765625" style="227" customWidth="1"/>
    <col min="15110" max="15110" width="12.5" style="227" customWidth="1"/>
    <col min="15111" max="15111" width="11.09765625" style="227" customWidth="1"/>
    <col min="15112" max="15358" width="11.3984375" style="227"/>
    <col min="15359" max="15359" width="5.09765625" style="227" customWidth="1"/>
    <col min="15360" max="15360" width="41.09765625" style="227" customWidth="1"/>
    <col min="15361" max="15361" width="10" style="227" customWidth="1"/>
    <col min="15362" max="15362" width="11.3984375" style="227" customWidth="1"/>
    <col min="15363" max="15363" width="11.59765625" style="227" customWidth="1"/>
    <col min="15364" max="15364" width="12.296875" style="227" customWidth="1"/>
    <col min="15365" max="15365" width="12.09765625" style="227" customWidth="1"/>
    <col min="15366" max="15366" width="12.5" style="227" customWidth="1"/>
    <col min="15367" max="15367" width="11.09765625" style="227" customWidth="1"/>
    <col min="15368" max="15614" width="11.3984375" style="227"/>
    <col min="15615" max="15615" width="5.09765625" style="227" customWidth="1"/>
    <col min="15616" max="15616" width="41.09765625" style="227" customWidth="1"/>
    <col min="15617" max="15617" width="10" style="227" customWidth="1"/>
    <col min="15618" max="15618" width="11.3984375" style="227" customWidth="1"/>
    <col min="15619" max="15619" width="11.59765625" style="227" customWidth="1"/>
    <col min="15620" max="15620" width="12.296875" style="227" customWidth="1"/>
    <col min="15621" max="15621" width="12.09765625" style="227" customWidth="1"/>
    <col min="15622" max="15622" width="12.5" style="227" customWidth="1"/>
    <col min="15623" max="15623" width="11.09765625" style="227" customWidth="1"/>
    <col min="15624" max="15870" width="11.3984375" style="227"/>
    <col min="15871" max="15871" width="5.09765625" style="227" customWidth="1"/>
    <col min="15872" max="15872" width="41.09765625" style="227" customWidth="1"/>
    <col min="15873" max="15873" width="10" style="227" customWidth="1"/>
    <col min="15874" max="15874" width="11.3984375" style="227" customWidth="1"/>
    <col min="15875" max="15875" width="11.59765625" style="227" customWidth="1"/>
    <col min="15876" max="15876" width="12.296875" style="227" customWidth="1"/>
    <col min="15877" max="15877" width="12.09765625" style="227" customWidth="1"/>
    <col min="15878" max="15878" width="12.5" style="227" customWidth="1"/>
    <col min="15879" max="15879" width="11.09765625" style="227" customWidth="1"/>
    <col min="15880" max="16126" width="11.3984375" style="227"/>
    <col min="16127" max="16127" width="5.09765625" style="227" customWidth="1"/>
    <col min="16128" max="16128" width="41.09765625" style="227" customWidth="1"/>
    <col min="16129" max="16129" width="10" style="227" customWidth="1"/>
    <col min="16130" max="16130" width="11.3984375" style="227" customWidth="1"/>
    <col min="16131" max="16131" width="11.59765625" style="227" customWidth="1"/>
    <col min="16132" max="16132" width="12.296875" style="227" customWidth="1"/>
    <col min="16133" max="16133" width="12.09765625" style="227" customWidth="1"/>
    <col min="16134" max="16134" width="12.5" style="227" customWidth="1"/>
    <col min="16135" max="16135" width="11.09765625" style="227" customWidth="1"/>
    <col min="16136" max="16384" width="11.3984375" style="227"/>
  </cols>
  <sheetData>
    <row r="1" spans="1:10" ht="22.5" customHeight="1" x14ac:dyDescent="0.3">
      <c r="A1" s="345" t="s">
        <v>195</v>
      </c>
      <c r="B1" s="237"/>
      <c r="C1" s="237"/>
      <c r="D1" s="237"/>
      <c r="E1" s="237"/>
      <c r="F1" s="237"/>
      <c r="H1" s="344"/>
      <c r="I1" s="344"/>
      <c r="J1" s="344"/>
    </row>
    <row r="2" spans="1:10" ht="22.5" customHeight="1" x14ac:dyDescent="0.3">
      <c r="A2" s="345"/>
      <c r="B2" s="237"/>
      <c r="C2" s="237"/>
      <c r="D2" s="237"/>
      <c r="E2" s="237"/>
      <c r="F2" s="237"/>
      <c r="H2" s="344"/>
      <c r="I2" s="344"/>
      <c r="J2" s="344"/>
    </row>
    <row r="3" spans="1:10" ht="22.5" customHeight="1" x14ac:dyDescent="0.3">
      <c r="A3" s="232" t="s">
        <v>53</v>
      </c>
      <c r="B3" s="445"/>
      <c r="C3" s="404"/>
      <c r="D3" s="404"/>
      <c r="E3" s="404"/>
      <c r="F3" s="404"/>
      <c r="G3" s="404"/>
      <c r="H3" s="404"/>
      <c r="I3" s="404"/>
      <c r="J3" s="344"/>
    </row>
    <row r="4" spans="1:10" ht="22.5" customHeight="1" thickBot="1" x14ac:dyDescent="0.35">
      <c r="A4" s="232" t="s">
        <v>54</v>
      </c>
      <c r="B4" s="445"/>
      <c r="C4" s="404"/>
      <c r="D4" s="404"/>
      <c r="E4" s="404"/>
      <c r="F4" s="404"/>
      <c r="G4" s="404"/>
      <c r="H4" s="404"/>
      <c r="I4" s="404"/>
      <c r="J4" s="344"/>
    </row>
    <row r="5" spans="1:10" ht="22.5" customHeight="1" x14ac:dyDescent="0.3">
      <c r="A5" s="838" t="s">
        <v>196</v>
      </c>
      <c r="B5" s="839"/>
      <c r="C5" s="839"/>
      <c r="D5" s="839"/>
      <c r="E5" s="839"/>
      <c r="F5" s="840"/>
      <c r="G5" s="4"/>
      <c r="H5" s="344"/>
      <c r="I5" s="344"/>
      <c r="J5" s="344"/>
    </row>
    <row r="6" spans="1:10" ht="22.5" customHeight="1" x14ac:dyDescent="0.3">
      <c r="A6" s="841"/>
      <c r="B6" s="842"/>
      <c r="C6" s="842"/>
      <c r="D6" s="842"/>
      <c r="E6" s="842"/>
      <c r="F6" s="843"/>
      <c r="G6" s="4"/>
      <c r="H6" s="344"/>
      <c r="I6" s="344"/>
      <c r="J6" s="344"/>
    </row>
    <row r="7" spans="1:10" ht="22.5" customHeight="1" x14ac:dyDescent="0.3">
      <c r="A7" s="841"/>
      <c r="B7" s="842"/>
      <c r="C7" s="842"/>
      <c r="D7" s="842"/>
      <c r="E7" s="842"/>
      <c r="F7" s="843"/>
      <c r="G7" s="4"/>
      <c r="H7" s="344"/>
      <c r="I7" s="344"/>
      <c r="J7" s="344"/>
    </row>
    <row r="8" spans="1:10" ht="22.5" customHeight="1" x14ac:dyDescent="0.3">
      <c r="A8" s="841"/>
      <c r="B8" s="842"/>
      <c r="C8" s="842"/>
      <c r="D8" s="842"/>
      <c r="E8" s="842"/>
      <c r="F8" s="843"/>
      <c r="G8" s="4"/>
      <c r="H8" s="344"/>
      <c r="I8" s="344"/>
      <c r="J8" s="344"/>
    </row>
    <row r="9" spans="1:10" ht="22.5" customHeight="1" x14ac:dyDescent="0.3">
      <c r="A9" s="841"/>
      <c r="B9" s="842"/>
      <c r="C9" s="842"/>
      <c r="D9" s="842"/>
      <c r="E9" s="842"/>
      <c r="F9" s="843"/>
      <c r="G9" s="4"/>
      <c r="H9" s="344"/>
      <c r="I9" s="344"/>
      <c r="J9" s="344"/>
    </row>
    <row r="10" spans="1:10" ht="22.5" customHeight="1" x14ac:dyDescent="0.3">
      <c r="A10" s="841"/>
      <c r="B10" s="842"/>
      <c r="C10" s="842"/>
      <c r="D10" s="842"/>
      <c r="E10" s="842"/>
      <c r="F10" s="843"/>
      <c r="G10" s="4"/>
      <c r="H10" s="344"/>
      <c r="I10" s="344"/>
      <c r="J10" s="344"/>
    </row>
    <row r="11" spans="1:10" ht="22.5" customHeight="1" x14ac:dyDescent="0.3">
      <c r="A11" s="841"/>
      <c r="B11" s="842"/>
      <c r="C11" s="842"/>
      <c r="D11" s="842"/>
      <c r="E11" s="842"/>
      <c r="F11" s="843"/>
      <c r="G11" s="4"/>
      <c r="H11" s="344"/>
      <c r="I11" s="344"/>
      <c r="J11" s="344"/>
    </row>
    <row r="12" spans="1:10" ht="22.5" customHeight="1" x14ac:dyDescent="0.3">
      <c r="A12" s="841"/>
      <c r="B12" s="842"/>
      <c r="C12" s="842"/>
      <c r="D12" s="842"/>
      <c r="E12" s="842"/>
      <c r="F12" s="843"/>
      <c r="G12" s="4"/>
      <c r="H12" s="344"/>
      <c r="I12" s="344"/>
      <c r="J12" s="344"/>
    </row>
    <row r="13" spans="1:10" ht="22.5" customHeight="1" x14ac:dyDescent="0.3">
      <c r="A13" s="841"/>
      <c r="B13" s="842"/>
      <c r="C13" s="842"/>
      <c r="D13" s="842"/>
      <c r="E13" s="842"/>
      <c r="F13" s="843"/>
      <c r="G13" s="4"/>
      <c r="H13" s="344"/>
      <c r="I13" s="344"/>
      <c r="J13" s="344"/>
    </row>
    <row r="14" spans="1:10" ht="22.65" customHeight="1" x14ac:dyDescent="0.3">
      <c r="A14" s="841"/>
      <c r="B14" s="842"/>
      <c r="C14" s="842"/>
      <c r="D14" s="842"/>
      <c r="E14" s="842"/>
      <c r="F14" s="843"/>
      <c r="G14" s="4"/>
      <c r="H14" s="344"/>
      <c r="I14" s="344"/>
      <c r="J14" s="344"/>
    </row>
    <row r="15" spans="1:10" ht="39" customHeight="1" thickBot="1" x14ac:dyDescent="0.35">
      <c r="A15" s="844"/>
      <c r="B15" s="845"/>
      <c r="C15" s="845"/>
      <c r="D15" s="845"/>
      <c r="E15" s="845"/>
      <c r="F15" s="846"/>
      <c r="G15" s="4"/>
      <c r="H15" s="344"/>
      <c r="I15" s="344"/>
      <c r="J15" s="344"/>
    </row>
    <row r="16" spans="1:10" ht="23.4" customHeight="1" x14ac:dyDescent="0.25">
      <c r="A16" s="346"/>
      <c r="B16" s="237"/>
      <c r="C16" s="237"/>
      <c r="D16" s="237"/>
      <c r="E16" s="347" t="s">
        <v>14</v>
      </c>
      <c r="F16" s="8"/>
      <c r="H16" s="348"/>
      <c r="I16" s="348"/>
      <c r="J16" s="348"/>
    </row>
    <row r="17" spans="1:10" ht="26.4" x14ac:dyDescent="0.25">
      <c r="A17" s="346"/>
      <c r="B17" s="237"/>
      <c r="C17" s="237"/>
      <c r="D17" s="237"/>
      <c r="E17" s="349"/>
      <c r="F17" s="350" t="s">
        <v>142</v>
      </c>
      <c r="H17" s="348"/>
      <c r="I17" s="348"/>
      <c r="J17" s="348"/>
    </row>
    <row r="18" spans="1:10" ht="26.4" x14ac:dyDescent="0.25">
      <c r="A18" s="346"/>
      <c r="B18" s="237"/>
      <c r="C18" s="237"/>
      <c r="D18" s="237"/>
      <c r="E18" s="351"/>
      <c r="F18" s="350" t="s">
        <v>18</v>
      </c>
    </row>
    <row r="19" spans="1:10" s="237" customFormat="1" ht="23.4" customHeight="1" thickBot="1" x14ac:dyDescent="0.3">
      <c r="A19" s="395"/>
      <c r="B19" s="396"/>
      <c r="C19" s="395"/>
      <c r="D19" s="397"/>
      <c r="E19" s="396"/>
      <c r="F19" s="396"/>
    </row>
    <row r="20" spans="1:10" s="237" customFormat="1" ht="30" customHeight="1" thickTop="1" x14ac:dyDescent="0.25">
      <c r="A20" s="352" t="s">
        <v>197</v>
      </c>
      <c r="B20" s="847" t="s">
        <v>22</v>
      </c>
      <c r="C20" s="847"/>
      <c r="D20" s="353" t="s">
        <v>198</v>
      </c>
      <c r="F20" s="354" t="s">
        <v>199</v>
      </c>
    </row>
    <row r="21" spans="1:10" x14ac:dyDescent="0.25">
      <c r="A21" s="355" t="s">
        <v>200</v>
      </c>
      <c r="B21" s="793"/>
      <c r="C21" s="794"/>
      <c r="D21" s="356">
        <v>0</v>
      </c>
      <c r="E21" s="9"/>
      <c r="F21" s="357">
        <f t="shared" ref="F21:F28" si="0">D21*12</f>
        <v>0</v>
      </c>
    </row>
    <row r="22" spans="1:10" x14ac:dyDescent="0.25">
      <c r="A22" s="358" t="s">
        <v>201</v>
      </c>
      <c r="B22" s="821"/>
      <c r="C22" s="822"/>
      <c r="D22" s="359">
        <v>0</v>
      </c>
      <c r="E22" s="9"/>
      <c r="F22" s="360">
        <f t="shared" si="0"/>
        <v>0</v>
      </c>
    </row>
    <row r="23" spans="1:10" x14ac:dyDescent="0.25">
      <c r="A23" s="355" t="s">
        <v>28</v>
      </c>
      <c r="B23" s="793"/>
      <c r="C23" s="794"/>
      <c r="D23" s="361">
        <v>0</v>
      </c>
      <c r="E23" s="9"/>
      <c r="F23" s="362">
        <f t="shared" si="0"/>
        <v>0</v>
      </c>
    </row>
    <row r="24" spans="1:10" x14ac:dyDescent="0.25">
      <c r="A24" s="363" t="s">
        <v>28</v>
      </c>
      <c r="B24" s="819"/>
      <c r="C24" s="820"/>
      <c r="D24" s="364">
        <v>0</v>
      </c>
      <c r="E24" s="9"/>
      <c r="F24" s="365">
        <f t="shared" si="0"/>
        <v>0</v>
      </c>
    </row>
    <row r="25" spans="1:10" x14ac:dyDescent="0.25">
      <c r="A25" s="366" t="s">
        <v>28</v>
      </c>
      <c r="B25" s="823"/>
      <c r="C25" s="824"/>
      <c r="D25" s="356">
        <v>0</v>
      </c>
      <c r="E25" s="9"/>
      <c r="F25" s="360">
        <f t="shared" si="0"/>
        <v>0</v>
      </c>
    </row>
    <row r="26" spans="1:10" ht="14.4" thickBot="1" x14ac:dyDescent="0.3">
      <c r="A26" s="367" t="s">
        <v>28</v>
      </c>
      <c r="B26" s="825"/>
      <c r="C26" s="826"/>
      <c r="D26" s="368">
        <v>0</v>
      </c>
      <c r="E26" s="9"/>
      <c r="F26" s="369">
        <f t="shared" si="0"/>
        <v>0</v>
      </c>
    </row>
    <row r="27" spans="1:10" ht="14.4" thickBot="1" x14ac:dyDescent="0.3">
      <c r="A27" s="367" t="s">
        <v>28</v>
      </c>
      <c r="B27" s="827"/>
      <c r="C27" s="828"/>
      <c r="D27" s="356">
        <v>0</v>
      </c>
      <c r="E27" s="9"/>
      <c r="F27" s="369">
        <f t="shared" si="0"/>
        <v>0</v>
      </c>
    </row>
    <row r="28" spans="1:10" ht="14.4" thickBot="1" x14ac:dyDescent="0.3">
      <c r="A28" s="367" t="s">
        <v>28</v>
      </c>
      <c r="B28" s="829"/>
      <c r="C28" s="830"/>
      <c r="D28" s="370">
        <v>0</v>
      </c>
      <c r="E28" s="9"/>
      <c r="F28" s="369">
        <f t="shared" si="0"/>
        <v>0</v>
      </c>
    </row>
    <row r="29" spans="1:10" ht="15.9" customHeight="1" thickBot="1" x14ac:dyDescent="0.3">
      <c r="A29" s="831" t="s">
        <v>202</v>
      </c>
      <c r="B29" s="832"/>
      <c r="C29" s="833"/>
      <c r="D29" s="371">
        <f>SUM(D21:D28)</f>
        <v>0</v>
      </c>
      <c r="E29" s="9"/>
      <c r="F29" s="372">
        <f>SUM(F21:F28)</f>
        <v>0</v>
      </c>
    </row>
    <row r="30" spans="1:10" ht="28.5" customHeight="1" thickBot="1" x14ac:dyDescent="0.3">
      <c r="A30" s="237"/>
      <c r="B30" s="237"/>
      <c r="C30" s="237"/>
      <c r="D30" s="373"/>
      <c r="E30" s="374"/>
      <c r="F30" s="373"/>
    </row>
    <row r="31" spans="1:10" s="237" customFormat="1" ht="30" customHeight="1" x14ac:dyDescent="0.25">
      <c r="A31" s="375" t="s">
        <v>203</v>
      </c>
      <c r="B31" s="834" t="s">
        <v>22</v>
      </c>
      <c r="C31" s="835"/>
      <c r="D31" s="376" t="s">
        <v>204</v>
      </c>
      <c r="E31" s="373"/>
      <c r="F31" s="377" t="s">
        <v>205</v>
      </c>
      <c r="J31" s="227"/>
    </row>
    <row r="32" spans="1:10" x14ac:dyDescent="0.25">
      <c r="A32" s="378" t="s">
        <v>206</v>
      </c>
      <c r="B32" s="836"/>
      <c r="C32" s="837"/>
      <c r="D32" s="379"/>
      <c r="E32" s="9"/>
      <c r="F32" s="362">
        <f t="shared" ref="F32:F53" si="1">D32*12</f>
        <v>0</v>
      </c>
    </row>
    <row r="33" spans="1:16" x14ac:dyDescent="0.25">
      <c r="A33" s="380" t="s">
        <v>207</v>
      </c>
      <c r="B33" s="793"/>
      <c r="C33" s="794"/>
      <c r="D33" s="379"/>
      <c r="E33" s="9"/>
      <c r="F33" s="365">
        <f t="shared" si="1"/>
        <v>0</v>
      </c>
    </row>
    <row r="34" spans="1:16" x14ac:dyDescent="0.25">
      <c r="A34" s="381" t="s">
        <v>208</v>
      </c>
      <c r="B34" s="793"/>
      <c r="C34" s="794"/>
      <c r="D34" s="379"/>
      <c r="E34" s="9"/>
      <c r="F34" s="365">
        <f t="shared" si="1"/>
        <v>0</v>
      </c>
    </row>
    <row r="35" spans="1:16" x14ac:dyDescent="0.25">
      <c r="A35" s="378" t="s">
        <v>209</v>
      </c>
      <c r="B35" s="819"/>
      <c r="C35" s="820"/>
      <c r="D35" s="379"/>
      <c r="E35" s="9"/>
      <c r="F35" s="365">
        <f t="shared" si="1"/>
        <v>0</v>
      </c>
    </row>
    <row r="36" spans="1:16" x14ac:dyDescent="0.25">
      <c r="A36" s="355" t="s">
        <v>210</v>
      </c>
      <c r="B36" s="793"/>
      <c r="C36" s="794"/>
      <c r="D36" s="379"/>
      <c r="E36" s="9"/>
      <c r="F36" s="365">
        <f t="shared" si="1"/>
        <v>0</v>
      </c>
    </row>
    <row r="37" spans="1:16" x14ac:dyDescent="0.25">
      <c r="A37" s="355" t="s">
        <v>211</v>
      </c>
      <c r="B37" s="793"/>
      <c r="C37" s="794"/>
      <c r="D37" s="379"/>
      <c r="E37" s="9"/>
      <c r="F37" s="365">
        <f t="shared" si="1"/>
        <v>0</v>
      </c>
    </row>
    <row r="38" spans="1:16" x14ac:dyDescent="0.25">
      <c r="A38" s="363" t="s">
        <v>212</v>
      </c>
      <c r="B38" s="819"/>
      <c r="C38" s="820"/>
      <c r="D38" s="379"/>
      <c r="E38" s="9"/>
      <c r="F38" s="365">
        <f t="shared" si="1"/>
        <v>0</v>
      </c>
    </row>
    <row r="39" spans="1:16" x14ac:dyDescent="0.25">
      <c r="A39" s="355" t="s">
        <v>213</v>
      </c>
      <c r="B39" s="793"/>
      <c r="C39" s="794"/>
      <c r="D39" s="379"/>
      <c r="E39" s="9"/>
      <c r="F39" s="365">
        <f t="shared" si="1"/>
        <v>0</v>
      </c>
      <c r="P39" s="382"/>
    </row>
    <row r="40" spans="1:16" x14ac:dyDescent="0.25">
      <c r="A40" s="363" t="s">
        <v>214</v>
      </c>
      <c r="B40" s="819"/>
      <c r="C40" s="820"/>
      <c r="D40" s="379"/>
      <c r="E40" s="9"/>
      <c r="F40" s="383">
        <f t="shared" si="1"/>
        <v>0</v>
      </c>
      <c r="P40" s="382"/>
    </row>
    <row r="41" spans="1:16" x14ac:dyDescent="0.25">
      <c r="A41" s="363" t="s">
        <v>215</v>
      </c>
      <c r="B41" s="819"/>
      <c r="C41" s="820"/>
      <c r="D41" s="379"/>
      <c r="E41" s="9"/>
      <c r="F41" s="383">
        <f t="shared" si="1"/>
        <v>0</v>
      </c>
      <c r="P41" s="382"/>
    </row>
    <row r="42" spans="1:16" x14ac:dyDescent="0.25">
      <c r="A42" s="366" t="s">
        <v>216</v>
      </c>
      <c r="B42" s="821"/>
      <c r="C42" s="822"/>
      <c r="D42" s="379"/>
      <c r="E42" s="9"/>
      <c r="F42" s="365">
        <f t="shared" si="1"/>
        <v>0</v>
      </c>
      <c r="P42" s="382"/>
    </row>
    <row r="43" spans="1:16" x14ac:dyDescent="0.25">
      <c r="A43" s="355" t="s">
        <v>217</v>
      </c>
      <c r="B43" s="793"/>
      <c r="C43" s="794"/>
      <c r="D43" s="379"/>
      <c r="E43" s="9"/>
      <c r="F43" s="365">
        <f t="shared" si="1"/>
        <v>0</v>
      </c>
      <c r="P43" s="382"/>
    </row>
    <row r="44" spans="1:16" x14ac:dyDescent="0.25">
      <c r="A44" s="355" t="s">
        <v>218</v>
      </c>
      <c r="B44" s="793"/>
      <c r="C44" s="794"/>
      <c r="D44" s="379"/>
      <c r="E44" s="9"/>
      <c r="F44" s="360">
        <f t="shared" si="1"/>
        <v>0</v>
      </c>
      <c r="P44" s="382"/>
    </row>
    <row r="45" spans="1:16" x14ac:dyDescent="0.25">
      <c r="A45" s="355" t="s">
        <v>219</v>
      </c>
      <c r="B45" s="793"/>
      <c r="C45" s="794"/>
      <c r="D45" s="379"/>
      <c r="E45" s="9"/>
      <c r="F45" s="365">
        <f t="shared" si="1"/>
        <v>0</v>
      </c>
      <c r="P45" s="382"/>
    </row>
    <row r="46" spans="1:16" x14ac:dyDescent="0.25">
      <c r="A46" s="355" t="s">
        <v>220</v>
      </c>
      <c r="B46" s="793"/>
      <c r="C46" s="794"/>
      <c r="D46" s="379"/>
      <c r="E46" s="9"/>
      <c r="F46" s="365">
        <f t="shared" si="1"/>
        <v>0</v>
      </c>
      <c r="P46" s="382"/>
    </row>
    <row r="47" spans="1:16" x14ac:dyDescent="0.25">
      <c r="A47" s="363" t="s">
        <v>28</v>
      </c>
      <c r="B47" s="819"/>
      <c r="C47" s="820"/>
      <c r="D47" s="379"/>
      <c r="E47" s="9"/>
      <c r="F47" s="360">
        <f t="shared" si="1"/>
        <v>0</v>
      </c>
      <c r="P47" s="382"/>
    </row>
    <row r="48" spans="1:16" x14ac:dyDescent="0.25">
      <c r="A48" s="363" t="s">
        <v>28</v>
      </c>
      <c r="B48" s="793"/>
      <c r="C48" s="794"/>
      <c r="D48" s="379"/>
      <c r="E48" s="9"/>
      <c r="F48" s="384">
        <f t="shared" si="1"/>
        <v>0</v>
      </c>
      <c r="P48" s="382"/>
    </row>
    <row r="49" spans="1:18" x14ac:dyDescent="0.25">
      <c r="A49" s="363" t="s">
        <v>28</v>
      </c>
      <c r="B49" s="793"/>
      <c r="C49" s="794"/>
      <c r="D49" s="379"/>
      <c r="E49" s="9"/>
      <c r="F49" s="384">
        <f t="shared" si="1"/>
        <v>0</v>
      </c>
      <c r="P49" s="382"/>
    </row>
    <row r="50" spans="1:18" x14ac:dyDescent="0.25">
      <c r="A50" s="363" t="s">
        <v>28</v>
      </c>
      <c r="B50" s="793"/>
      <c r="C50" s="794"/>
      <c r="D50" s="379"/>
      <c r="E50" s="9"/>
      <c r="F50" s="384">
        <f t="shared" si="1"/>
        <v>0</v>
      </c>
      <c r="P50" s="382"/>
    </row>
    <row r="51" spans="1:18" x14ac:dyDescent="0.25">
      <c r="A51" s="363" t="s">
        <v>28</v>
      </c>
      <c r="B51" s="793"/>
      <c r="C51" s="794"/>
      <c r="D51" s="379"/>
      <c r="E51" s="9"/>
      <c r="F51" s="384">
        <f t="shared" si="1"/>
        <v>0</v>
      </c>
      <c r="P51" s="382"/>
    </row>
    <row r="52" spans="1:18" x14ac:dyDescent="0.25">
      <c r="A52" s="363" t="s">
        <v>28</v>
      </c>
      <c r="B52" s="795"/>
      <c r="C52" s="794"/>
      <c r="D52" s="379"/>
      <c r="E52" s="9"/>
      <c r="F52" s="362">
        <f t="shared" si="1"/>
        <v>0</v>
      </c>
      <c r="P52" s="382"/>
    </row>
    <row r="53" spans="1:18" ht="14.4" thickBot="1" x14ac:dyDescent="0.3">
      <c r="A53" s="363" t="s">
        <v>28</v>
      </c>
      <c r="B53" s="796"/>
      <c r="C53" s="797"/>
      <c r="D53" s="385"/>
      <c r="E53" s="9"/>
      <c r="F53" s="386">
        <f t="shared" si="1"/>
        <v>0</v>
      </c>
      <c r="P53" s="382"/>
    </row>
    <row r="54" spans="1:18" ht="15" customHeight="1" thickBot="1" x14ac:dyDescent="0.3">
      <c r="A54" s="798" t="s">
        <v>221</v>
      </c>
      <c r="B54" s="799"/>
      <c r="C54" s="800"/>
      <c r="D54" s="387">
        <f>SUM(D32:D53)</f>
        <v>0</v>
      </c>
      <c r="E54" s="9"/>
      <c r="F54" s="372">
        <f>SUM(F32:F53)</f>
        <v>0</v>
      </c>
    </row>
    <row r="55" spans="1:18" ht="31.5" customHeight="1" thickBot="1" x14ac:dyDescent="0.3">
      <c r="A55" s="237"/>
      <c r="B55" s="237"/>
      <c r="C55" s="237"/>
      <c r="D55" s="388"/>
      <c r="E55" s="374"/>
      <c r="F55" s="388"/>
    </row>
    <row r="56" spans="1:18" ht="31.5" customHeight="1" x14ac:dyDescent="0.25">
      <c r="A56" s="237"/>
      <c r="B56" s="237"/>
      <c r="C56" s="237"/>
      <c r="D56" s="389" t="s">
        <v>222</v>
      </c>
      <c r="E56" s="373"/>
      <c r="F56" s="389" t="s">
        <v>223</v>
      </c>
    </row>
    <row r="57" spans="1:18" s="394" customFormat="1" ht="28.5" customHeight="1" thickBot="1" x14ac:dyDescent="0.3">
      <c r="A57" s="237"/>
      <c r="B57" s="237"/>
      <c r="C57" s="237"/>
      <c r="D57" s="390">
        <f>D29-D54</f>
        <v>0</v>
      </c>
      <c r="E57" s="391"/>
      <c r="F57" s="390">
        <f>F29-F54</f>
        <v>0</v>
      </c>
      <c r="G57" s="392"/>
      <c r="H57" s="393"/>
      <c r="I57" s="393"/>
      <c r="J57" s="393"/>
      <c r="K57" s="393"/>
      <c r="L57" s="393"/>
      <c r="M57" s="393"/>
      <c r="N57" s="393"/>
      <c r="O57" s="393"/>
      <c r="P57" s="393"/>
      <c r="Q57" s="393"/>
      <c r="R57" s="393"/>
    </row>
    <row r="58" spans="1:18" s="237" customFormat="1" ht="18" thickBot="1" x14ac:dyDescent="0.3">
      <c r="A58" s="801" t="s">
        <v>143</v>
      </c>
      <c r="B58" s="802"/>
      <c r="C58" s="802"/>
      <c r="D58" s="802"/>
      <c r="E58" s="802"/>
      <c r="F58" s="803"/>
    </row>
    <row r="59" spans="1:18" s="237" customFormat="1" ht="14.4" thickBot="1" x14ac:dyDescent="0.3">
      <c r="A59" s="804" t="s">
        <v>52</v>
      </c>
      <c r="B59" s="805"/>
      <c r="C59" s="805"/>
      <c r="D59" s="805"/>
      <c r="E59" s="805"/>
      <c r="F59" s="806"/>
    </row>
    <row r="60" spans="1:18" s="237" customFormat="1" ht="39.75" customHeight="1" thickBot="1" x14ac:dyDescent="0.3">
      <c r="A60" s="807"/>
      <c r="B60" s="808"/>
      <c r="C60" s="808"/>
      <c r="D60" s="808"/>
      <c r="E60" s="808"/>
      <c r="F60" s="809"/>
    </row>
    <row r="61" spans="1:18" s="237" customFormat="1" ht="39.75" customHeight="1" x14ac:dyDescent="0.25">
      <c r="A61" s="398"/>
      <c r="B61" s="398"/>
      <c r="C61" s="398"/>
      <c r="D61" s="398"/>
      <c r="E61" s="398"/>
      <c r="F61" s="398"/>
    </row>
    <row r="62" spans="1:18" s="237" customFormat="1" ht="14.4" thickBot="1" x14ac:dyDescent="0.3"/>
    <row r="63" spans="1:18" s="399" customFormat="1" ht="14.85" customHeight="1" x14ac:dyDescent="0.25">
      <c r="A63" s="810"/>
      <c r="B63" s="811"/>
      <c r="C63" s="811"/>
      <c r="D63" s="811"/>
      <c r="E63" s="811"/>
      <c r="F63" s="811"/>
      <c r="G63" s="811"/>
      <c r="H63" s="811"/>
      <c r="I63" s="812"/>
      <c r="J63" s="775"/>
      <c r="K63" s="776"/>
      <c r="L63" s="776"/>
      <c r="M63" s="776"/>
      <c r="N63" s="776"/>
      <c r="O63" s="776"/>
      <c r="P63" s="776"/>
      <c r="Q63" s="777"/>
    </row>
    <row r="64" spans="1:18" s="399" customFormat="1" ht="14.85" customHeight="1" x14ac:dyDescent="0.25">
      <c r="A64" s="813"/>
      <c r="B64" s="814"/>
      <c r="C64" s="814"/>
      <c r="D64" s="814"/>
      <c r="E64" s="814"/>
      <c r="F64" s="814"/>
      <c r="G64" s="814"/>
      <c r="H64" s="814"/>
      <c r="I64" s="815"/>
      <c r="J64" s="778"/>
      <c r="K64" s="779"/>
      <c r="L64" s="779"/>
      <c r="M64" s="779"/>
      <c r="N64" s="779"/>
      <c r="O64" s="779"/>
      <c r="P64" s="779"/>
      <c r="Q64" s="780"/>
    </row>
    <row r="65" spans="1:17" s="399" customFormat="1" ht="14.85" customHeight="1" thickBot="1" x14ac:dyDescent="0.3">
      <c r="A65" s="816"/>
      <c r="B65" s="817"/>
      <c r="C65" s="817"/>
      <c r="D65" s="817"/>
      <c r="E65" s="817"/>
      <c r="F65" s="817"/>
      <c r="G65" s="817"/>
      <c r="H65" s="817"/>
      <c r="I65" s="818"/>
      <c r="J65" s="781"/>
      <c r="K65" s="782"/>
      <c r="L65" s="782"/>
      <c r="M65" s="782"/>
      <c r="N65" s="782"/>
      <c r="O65" s="782"/>
      <c r="P65" s="782"/>
      <c r="Q65" s="783"/>
    </row>
    <row r="66" spans="1:17" s="399" customFormat="1" ht="30" customHeight="1" x14ac:dyDescent="0.25">
      <c r="A66" s="772"/>
      <c r="B66" s="773"/>
      <c r="C66" s="773"/>
      <c r="D66" s="773"/>
      <c r="E66" s="773"/>
      <c r="F66" s="773"/>
      <c r="G66" s="773"/>
      <c r="H66" s="773"/>
      <c r="I66" s="774"/>
      <c r="J66" s="775"/>
      <c r="K66" s="776"/>
      <c r="L66" s="776"/>
      <c r="M66" s="776"/>
      <c r="N66" s="776"/>
      <c r="O66" s="776"/>
      <c r="P66" s="776"/>
      <c r="Q66" s="777"/>
    </row>
    <row r="67" spans="1:17" s="399" customFormat="1" ht="14.85" customHeight="1" x14ac:dyDescent="0.25">
      <c r="A67" s="784"/>
      <c r="B67" s="785"/>
      <c r="C67" s="785"/>
      <c r="D67" s="785"/>
      <c r="E67" s="785"/>
      <c r="F67" s="785"/>
      <c r="G67" s="785"/>
      <c r="H67" s="785"/>
      <c r="I67" s="786"/>
      <c r="J67" s="778"/>
      <c r="K67" s="779"/>
      <c r="L67" s="779"/>
      <c r="M67" s="779"/>
      <c r="N67" s="779"/>
      <c r="O67" s="779"/>
      <c r="P67" s="779"/>
      <c r="Q67" s="780"/>
    </row>
    <row r="68" spans="1:17" s="399" customFormat="1" x14ac:dyDescent="0.25">
      <c r="A68" s="787"/>
      <c r="B68" s="788"/>
      <c r="C68" s="788"/>
      <c r="D68" s="788"/>
      <c r="E68" s="788"/>
      <c r="F68" s="788"/>
      <c r="G68" s="788"/>
      <c r="H68" s="788"/>
      <c r="I68" s="789"/>
      <c r="J68" s="778"/>
      <c r="K68" s="779"/>
      <c r="L68" s="779"/>
      <c r="M68" s="779"/>
      <c r="N68" s="779"/>
      <c r="O68" s="779"/>
      <c r="P68" s="779"/>
      <c r="Q68" s="780"/>
    </row>
    <row r="69" spans="1:17" s="399" customFormat="1" x14ac:dyDescent="0.25">
      <c r="A69" s="787"/>
      <c r="B69" s="788"/>
      <c r="C69" s="788"/>
      <c r="D69" s="788"/>
      <c r="E69" s="788"/>
      <c r="F69" s="788"/>
      <c r="G69" s="788"/>
      <c r="H69" s="788"/>
      <c r="I69" s="789"/>
      <c r="J69" s="778"/>
      <c r="K69" s="779"/>
      <c r="L69" s="779"/>
      <c r="M69" s="779"/>
      <c r="N69" s="779"/>
      <c r="O69" s="779"/>
      <c r="P69" s="779"/>
      <c r="Q69" s="780"/>
    </row>
    <row r="70" spans="1:17" s="399" customFormat="1" x14ac:dyDescent="0.25">
      <c r="A70" s="787"/>
      <c r="B70" s="788"/>
      <c r="C70" s="788"/>
      <c r="D70" s="788"/>
      <c r="E70" s="788"/>
      <c r="F70" s="788"/>
      <c r="G70" s="788"/>
      <c r="H70" s="788"/>
      <c r="I70" s="789"/>
      <c r="J70" s="778"/>
      <c r="K70" s="779"/>
      <c r="L70" s="779"/>
      <c r="M70" s="779"/>
      <c r="N70" s="779"/>
      <c r="O70" s="779"/>
      <c r="P70" s="779"/>
      <c r="Q70" s="780"/>
    </row>
    <row r="71" spans="1:17" s="399" customFormat="1" ht="14.4" thickBot="1" x14ac:dyDescent="0.3">
      <c r="A71" s="790"/>
      <c r="B71" s="791"/>
      <c r="C71" s="791"/>
      <c r="D71" s="791"/>
      <c r="E71" s="791"/>
      <c r="F71" s="791"/>
      <c r="G71" s="791"/>
      <c r="H71" s="791"/>
      <c r="I71" s="792"/>
      <c r="J71" s="781"/>
      <c r="K71" s="782"/>
      <c r="L71" s="782"/>
      <c r="M71" s="782"/>
      <c r="N71" s="782"/>
      <c r="O71" s="782"/>
      <c r="P71" s="782"/>
      <c r="Q71" s="783"/>
    </row>
    <row r="72" spans="1:17" customFormat="1" ht="14.85" customHeight="1" x14ac:dyDescent="0.25">
      <c r="A72" s="452"/>
      <c r="B72" s="453"/>
      <c r="C72" s="453"/>
      <c r="D72" s="453"/>
      <c r="E72" s="453"/>
      <c r="F72" s="453"/>
      <c r="G72" s="453"/>
      <c r="H72" s="453"/>
      <c r="I72" s="454"/>
      <c r="J72" s="763"/>
      <c r="K72" s="764"/>
      <c r="L72" s="764"/>
      <c r="M72" s="764"/>
      <c r="N72" s="764"/>
      <c r="O72" s="764"/>
      <c r="P72" s="764"/>
      <c r="Q72" s="765"/>
    </row>
    <row r="73" spans="1:17" customFormat="1" x14ac:dyDescent="0.25">
      <c r="A73" s="455"/>
      <c r="B73" s="456"/>
      <c r="C73" s="456"/>
      <c r="D73" s="456"/>
      <c r="E73" s="456"/>
      <c r="F73" s="456"/>
      <c r="G73" s="456"/>
      <c r="H73" s="456"/>
      <c r="I73" s="457"/>
      <c r="J73" s="766"/>
      <c r="K73" s="767"/>
      <c r="L73" s="767"/>
      <c r="M73" s="767"/>
      <c r="N73" s="767"/>
      <c r="O73" s="767"/>
      <c r="P73" s="767"/>
      <c r="Q73" s="768"/>
    </row>
    <row r="74" spans="1:17" customFormat="1" x14ac:dyDescent="0.25">
      <c r="A74" s="455"/>
      <c r="B74" s="456"/>
      <c r="C74" s="456"/>
      <c r="D74" s="456"/>
      <c r="E74" s="456"/>
      <c r="F74" s="456"/>
      <c r="G74" s="456"/>
      <c r="H74" s="456"/>
      <c r="I74" s="457"/>
      <c r="J74" s="766"/>
      <c r="K74" s="767"/>
      <c r="L74" s="767"/>
      <c r="M74" s="767"/>
      <c r="N74" s="767"/>
      <c r="O74" s="767"/>
      <c r="P74" s="767"/>
      <c r="Q74" s="768"/>
    </row>
    <row r="75" spans="1:17" customFormat="1" ht="14.85" customHeight="1" x14ac:dyDescent="0.25">
      <c r="A75" s="455"/>
      <c r="B75" s="456"/>
      <c r="C75" s="456"/>
      <c r="D75" s="456"/>
      <c r="E75" s="456"/>
      <c r="F75" s="456"/>
      <c r="G75" s="456"/>
      <c r="H75" s="456"/>
      <c r="I75" s="457"/>
      <c r="J75" s="766"/>
      <c r="K75" s="767"/>
      <c r="L75" s="767"/>
      <c r="M75" s="767"/>
      <c r="N75" s="767"/>
      <c r="O75" s="767"/>
      <c r="P75" s="767"/>
      <c r="Q75" s="768"/>
    </row>
    <row r="76" spans="1:17" customFormat="1" x14ac:dyDescent="0.25">
      <c r="A76" s="455"/>
      <c r="B76" s="456"/>
      <c r="C76" s="456"/>
      <c r="D76" s="456"/>
      <c r="E76" s="456"/>
      <c r="F76" s="456"/>
      <c r="G76" s="456"/>
      <c r="H76" s="456"/>
      <c r="I76" s="457"/>
      <c r="J76" s="766"/>
      <c r="K76" s="767"/>
      <c r="L76" s="767"/>
      <c r="M76" s="767"/>
      <c r="N76" s="767"/>
      <c r="O76" s="767"/>
      <c r="P76" s="767"/>
      <c r="Q76" s="768"/>
    </row>
    <row r="77" spans="1:17" customFormat="1" x14ac:dyDescent="0.25">
      <c r="A77" s="455"/>
      <c r="B77" s="456"/>
      <c r="C77" s="456"/>
      <c r="D77" s="456"/>
      <c r="E77" s="456"/>
      <c r="F77" s="456"/>
      <c r="G77" s="456"/>
      <c r="H77" s="456"/>
      <c r="I77" s="457"/>
      <c r="J77" s="766"/>
      <c r="K77" s="767"/>
      <c r="L77" s="767"/>
      <c r="M77" s="767"/>
      <c r="N77" s="767"/>
      <c r="O77" s="767"/>
      <c r="P77" s="767"/>
      <c r="Q77" s="768"/>
    </row>
    <row r="78" spans="1:17" customFormat="1" x14ac:dyDescent="0.25">
      <c r="A78" s="455"/>
      <c r="B78" s="456"/>
      <c r="C78" s="456"/>
      <c r="D78" s="456"/>
      <c r="E78" s="456"/>
      <c r="F78" s="456"/>
      <c r="G78" s="456"/>
      <c r="H78" s="456"/>
      <c r="I78" s="457"/>
      <c r="J78" s="766"/>
      <c r="K78" s="767"/>
      <c r="L78" s="767"/>
      <c r="M78" s="767"/>
      <c r="N78" s="767"/>
      <c r="O78" s="767"/>
      <c r="P78" s="767"/>
      <c r="Q78" s="768"/>
    </row>
    <row r="79" spans="1:17" customFormat="1" x14ac:dyDescent="0.25">
      <c r="A79" s="455"/>
      <c r="B79" s="456"/>
      <c r="C79" s="456"/>
      <c r="D79" s="456"/>
      <c r="E79" s="456"/>
      <c r="F79" s="456"/>
      <c r="G79" s="456"/>
      <c r="H79" s="456"/>
      <c r="I79" s="457"/>
      <c r="J79" s="766"/>
      <c r="K79" s="767"/>
      <c r="L79" s="767"/>
      <c r="M79" s="767"/>
      <c r="N79" s="767"/>
      <c r="O79" s="767"/>
      <c r="P79" s="767"/>
      <c r="Q79" s="768"/>
    </row>
    <row r="80" spans="1:17" customFormat="1" x14ac:dyDescent="0.25">
      <c r="A80" s="455"/>
      <c r="B80" s="456"/>
      <c r="C80" s="456"/>
      <c r="D80" s="456"/>
      <c r="E80" s="456"/>
      <c r="F80" s="456"/>
      <c r="G80" s="456"/>
      <c r="H80" s="456"/>
      <c r="I80" s="457"/>
      <c r="J80" s="766"/>
      <c r="K80" s="767"/>
      <c r="L80" s="767"/>
      <c r="M80" s="767"/>
      <c r="N80" s="767"/>
      <c r="O80" s="767"/>
      <c r="P80" s="767"/>
      <c r="Q80" s="768"/>
    </row>
    <row r="81" spans="1:17" customFormat="1" x14ac:dyDescent="0.25">
      <c r="A81" s="455"/>
      <c r="B81" s="456"/>
      <c r="C81" s="456"/>
      <c r="D81" s="456"/>
      <c r="E81" s="456"/>
      <c r="F81" s="456"/>
      <c r="G81" s="456"/>
      <c r="H81" s="456"/>
      <c r="I81" s="457"/>
      <c r="J81" s="766"/>
      <c r="K81" s="767"/>
      <c r="L81" s="767"/>
      <c r="M81" s="767"/>
      <c r="N81" s="767"/>
      <c r="O81" s="767"/>
      <c r="P81" s="767"/>
      <c r="Q81" s="768"/>
    </row>
    <row r="82" spans="1:17" customFormat="1" x14ac:dyDescent="0.25">
      <c r="A82" s="455"/>
      <c r="B82" s="456"/>
      <c r="C82" s="456"/>
      <c r="D82" s="456"/>
      <c r="E82" s="456"/>
      <c r="F82" s="456"/>
      <c r="G82" s="456"/>
      <c r="H82" s="456"/>
      <c r="I82" s="457"/>
      <c r="J82" s="766"/>
      <c r="K82" s="767"/>
      <c r="L82" s="767"/>
      <c r="M82" s="767"/>
      <c r="N82" s="767"/>
      <c r="O82" s="767"/>
      <c r="P82" s="767"/>
      <c r="Q82" s="768"/>
    </row>
    <row r="83" spans="1:17" customFormat="1" x14ac:dyDescent="0.25">
      <c r="A83" s="455"/>
      <c r="B83" s="456"/>
      <c r="C83" s="456"/>
      <c r="D83" s="456"/>
      <c r="E83" s="456"/>
      <c r="F83" s="456"/>
      <c r="G83" s="456"/>
      <c r="H83" s="456"/>
      <c r="I83" s="457"/>
      <c r="J83" s="766"/>
      <c r="K83" s="767"/>
      <c r="L83" s="767"/>
      <c r="M83" s="767"/>
      <c r="N83" s="767"/>
      <c r="O83" s="767"/>
      <c r="P83" s="767"/>
      <c r="Q83" s="768"/>
    </row>
    <row r="84" spans="1:17" customFormat="1" x14ac:dyDescent="0.25">
      <c r="A84" s="455"/>
      <c r="B84" s="456"/>
      <c r="C84" s="456"/>
      <c r="D84" s="456"/>
      <c r="E84" s="456"/>
      <c r="F84" s="456"/>
      <c r="G84" s="456"/>
      <c r="H84" s="456"/>
      <c r="I84" s="457"/>
      <c r="J84" s="766"/>
      <c r="K84" s="767"/>
      <c r="L84" s="767"/>
      <c r="M84" s="767"/>
      <c r="N84" s="767"/>
      <c r="O84" s="767"/>
      <c r="P84" s="767"/>
      <c r="Q84" s="768"/>
    </row>
    <row r="85" spans="1:17" customFormat="1" x14ac:dyDescent="0.25">
      <c r="A85" s="455"/>
      <c r="B85" s="456"/>
      <c r="C85" s="456"/>
      <c r="D85" s="456"/>
      <c r="E85" s="456"/>
      <c r="F85" s="456"/>
      <c r="G85" s="456"/>
      <c r="H85" s="456"/>
      <c r="I85" s="457"/>
      <c r="J85" s="766"/>
      <c r="K85" s="767"/>
      <c r="L85" s="767"/>
      <c r="M85" s="767"/>
      <c r="N85" s="767"/>
      <c r="O85" s="767"/>
      <c r="P85" s="767"/>
      <c r="Q85" s="768"/>
    </row>
    <row r="86" spans="1:17" customFormat="1" x14ac:dyDescent="0.25">
      <c r="A86" s="455"/>
      <c r="B86" s="456"/>
      <c r="C86" s="456"/>
      <c r="D86" s="456"/>
      <c r="E86" s="456"/>
      <c r="F86" s="456"/>
      <c r="G86" s="456"/>
      <c r="H86" s="456"/>
      <c r="I86" s="457"/>
      <c r="J86" s="766"/>
      <c r="K86" s="767"/>
      <c r="L86" s="767"/>
      <c r="M86" s="767"/>
      <c r="N86" s="767"/>
      <c r="O86" s="767"/>
      <c r="P86" s="767"/>
      <c r="Q86" s="768"/>
    </row>
    <row r="87" spans="1:17" customFormat="1" x14ac:dyDescent="0.25">
      <c r="A87" s="455"/>
      <c r="B87" s="456"/>
      <c r="C87" s="456"/>
      <c r="D87" s="456"/>
      <c r="E87" s="456"/>
      <c r="F87" s="456"/>
      <c r="G87" s="456"/>
      <c r="H87" s="456"/>
      <c r="I87" s="457"/>
      <c r="J87" s="766"/>
      <c r="K87" s="767"/>
      <c r="L87" s="767"/>
      <c r="M87" s="767"/>
      <c r="N87" s="767"/>
      <c r="O87" s="767"/>
      <c r="P87" s="767"/>
      <c r="Q87" s="768"/>
    </row>
    <row r="88" spans="1:17" customFormat="1" x14ac:dyDescent="0.25">
      <c r="A88" s="455"/>
      <c r="B88" s="456"/>
      <c r="C88" s="456"/>
      <c r="D88" s="456"/>
      <c r="E88" s="456"/>
      <c r="F88" s="456"/>
      <c r="G88" s="456"/>
      <c r="H88" s="456"/>
      <c r="I88" s="457"/>
      <c r="J88" s="766"/>
      <c r="K88" s="767"/>
      <c r="L88" s="767"/>
      <c r="M88" s="767"/>
      <c r="N88" s="767"/>
      <c r="O88" s="767"/>
      <c r="P88" s="767"/>
      <c r="Q88" s="768"/>
    </row>
    <row r="89" spans="1:17" customFormat="1" x14ac:dyDescent="0.25">
      <c r="A89" s="455"/>
      <c r="B89" s="456"/>
      <c r="C89" s="456"/>
      <c r="D89" s="456"/>
      <c r="E89" s="456"/>
      <c r="F89" s="456"/>
      <c r="G89" s="456"/>
      <c r="H89" s="456"/>
      <c r="I89" s="457"/>
      <c r="J89" s="766"/>
      <c r="K89" s="767"/>
      <c r="L89" s="767"/>
      <c r="M89" s="767"/>
      <c r="N89" s="767"/>
      <c r="O89" s="767"/>
      <c r="P89" s="767"/>
      <c r="Q89" s="768"/>
    </row>
    <row r="90" spans="1:17" customFormat="1" x14ac:dyDescent="0.25">
      <c r="A90" s="455"/>
      <c r="B90" s="456"/>
      <c r="C90" s="456"/>
      <c r="D90" s="456"/>
      <c r="E90" s="456"/>
      <c r="F90" s="456"/>
      <c r="G90" s="456"/>
      <c r="H90" s="456"/>
      <c r="I90" s="457"/>
      <c r="J90" s="766"/>
      <c r="K90" s="767"/>
      <c r="L90" s="767"/>
      <c r="M90" s="767"/>
      <c r="N90" s="767"/>
      <c r="O90" s="767"/>
      <c r="P90" s="767"/>
      <c r="Q90" s="768"/>
    </row>
    <row r="91" spans="1:17" customFormat="1" x14ac:dyDescent="0.25">
      <c r="A91" s="455"/>
      <c r="B91" s="456"/>
      <c r="C91" s="456"/>
      <c r="D91" s="456"/>
      <c r="E91" s="456"/>
      <c r="F91" s="456"/>
      <c r="G91" s="456"/>
      <c r="H91" s="456"/>
      <c r="I91" s="457"/>
      <c r="J91" s="766"/>
      <c r="K91" s="767"/>
      <c r="L91" s="767"/>
      <c r="M91" s="767"/>
      <c r="N91" s="767"/>
      <c r="O91" s="767"/>
      <c r="P91" s="767"/>
      <c r="Q91" s="768"/>
    </row>
    <row r="92" spans="1:17" customFormat="1" x14ac:dyDescent="0.25">
      <c r="A92" s="455"/>
      <c r="B92" s="456"/>
      <c r="C92" s="456"/>
      <c r="D92" s="456"/>
      <c r="E92" s="456"/>
      <c r="F92" s="456"/>
      <c r="G92" s="456"/>
      <c r="H92" s="456"/>
      <c r="I92" s="457"/>
      <c r="J92" s="766"/>
      <c r="K92" s="767"/>
      <c r="L92" s="767"/>
      <c r="M92" s="767"/>
      <c r="N92" s="767"/>
      <c r="O92" s="767"/>
      <c r="P92" s="767"/>
      <c r="Q92" s="768"/>
    </row>
    <row r="93" spans="1:17" customFormat="1" x14ac:dyDescent="0.25">
      <c r="A93" s="455"/>
      <c r="B93" s="456"/>
      <c r="C93" s="456"/>
      <c r="D93" s="456"/>
      <c r="E93" s="456"/>
      <c r="F93" s="456"/>
      <c r="G93" s="456"/>
      <c r="H93" s="456"/>
      <c r="I93" s="457"/>
      <c r="J93" s="766"/>
      <c r="K93" s="767"/>
      <c r="L93" s="767"/>
      <c r="M93" s="767"/>
      <c r="N93" s="767"/>
      <c r="O93" s="767"/>
      <c r="P93" s="767"/>
      <c r="Q93" s="768"/>
    </row>
    <row r="94" spans="1:17" customFormat="1" ht="14.4" thickBot="1" x14ac:dyDescent="0.3">
      <c r="A94" s="458"/>
      <c r="B94" s="459"/>
      <c r="C94" s="459"/>
      <c r="D94" s="459"/>
      <c r="E94" s="459"/>
      <c r="F94" s="459"/>
      <c r="G94" s="459"/>
      <c r="H94" s="459"/>
      <c r="I94" s="460"/>
      <c r="J94" s="769"/>
      <c r="K94" s="770"/>
      <c r="L94" s="770"/>
      <c r="M94" s="770"/>
      <c r="N94" s="770"/>
      <c r="O94" s="770"/>
      <c r="P94" s="770"/>
      <c r="Q94" s="771"/>
    </row>
    <row r="95" spans="1:17" x14ac:dyDescent="0.25">
      <c r="A95" s="227" t="s">
        <v>224</v>
      </c>
    </row>
  </sheetData>
  <sheetProtection selectLockedCells="1"/>
  <mergeCells count="51">
    <mergeCell ref="B22:C22"/>
    <mergeCell ref="B3:I3"/>
    <mergeCell ref="B4:I4"/>
    <mergeCell ref="A5:F15"/>
    <mergeCell ref="B20:C20"/>
    <mergeCell ref="B21:C21"/>
    <mergeCell ref="B35:C35"/>
    <mergeCell ref="B23:C23"/>
    <mergeCell ref="B24:C24"/>
    <mergeCell ref="B25:C25"/>
    <mergeCell ref="B26:C26"/>
    <mergeCell ref="B27:C27"/>
    <mergeCell ref="B28:C28"/>
    <mergeCell ref="A29:C29"/>
    <mergeCell ref="B31:C31"/>
    <mergeCell ref="B32:C32"/>
    <mergeCell ref="B33:C33"/>
    <mergeCell ref="B34:C34"/>
    <mergeCell ref="B47:C47"/>
    <mergeCell ref="B36:C36"/>
    <mergeCell ref="B37:C37"/>
    <mergeCell ref="B38:C38"/>
    <mergeCell ref="B39:C39"/>
    <mergeCell ref="B40:C40"/>
    <mergeCell ref="B41:C41"/>
    <mergeCell ref="B42:C42"/>
    <mergeCell ref="B43:C43"/>
    <mergeCell ref="B44:C44"/>
    <mergeCell ref="B45:C45"/>
    <mergeCell ref="B46:C46"/>
    <mergeCell ref="J63:Q65"/>
    <mergeCell ref="B48:C48"/>
    <mergeCell ref="B49:C49"/>
    <mergeCell ref="B50:C50"/>
    <mergeCell ref="B51:C51"/>
    <mergeCell ref="B52:C52"/>
    <mergeCell ref="B53:C53"/>
    <mergeCell ref="A54:C54"/>
    <mergeCell ref="A58:F58"/>
    <mergeCell ref="A59:F59"/>
    <mergeCell ref="A60:F60"/>
    <mergeCell ref="A63:I65"/>
    <mergeCell ref="A72:I94"/>
    <mergeCell ref="J72:Q94"/>
    <mergeCell ref="A66:I66"/>
    <mergeCell ref="J66:Q71"/>
    <mergeCell ref="A67:I67"/>
    <mergeCell ref="A68:I68"/>
    <mergeCell ref="A69:I69"/>
    <mergeCell ref="A70:I70"/>
    <mergeCell ref="A71:I71"/>
  </mergeCells>
  <printOptions horizontalCentered="1"/>
  <pageMargins left="0.11811023622047245" right="0.11811023622047245" top="0.35433070866141736" bottom="0.15748031496062992" header="0.11811023622047245" footer="0.11811023622047245"/>
  <pageSetup paperSize="9" scale="56"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0F6C9-151F-472A-BBA9-4EA03344B46C}">
  <sheetPr>
    <tabColor theme="9"/>
  </sheetPr>
  <dimension ref="A1:AH104"/>
  <sheetViews>
    <sheetView topLeftCell="A40" zoomScale="80" zoomScaleNormal="80" zoomScaleSheetLayoutView="100" workbookViewId="0">
      <selection activeCell="A12" sqref="A12"/>
    </sheetView>
  </sheetViews>
  <sheetFormatPr defaultRowHeight="13.8" x14ac:dyDescent="0.25"/>
  <cols>
    <col min="1" max="1" width="30" style="178" customWidth="1"/>
    <col min="2" max="5" width="25.69921875" style="178" customWidth="1"/>
    <col min="6" max="6" width="23.8984375" style="178" customWidth="1"/>
    <col min="7" max="7" width="25.59765625" style="178" customWidth="1"/>
    <col min="8" max="8" width="5.3984375" style="178" customWidth="1"/>
    <col min="9" max="9" width="33.796875" style="178" customWidth="1"/>
    <col min="10" max="10" width="4.69921875" style="199" customWidth="1"/>
    <col min="11" max="11" width="19.3984375" style="199" customWidth="1"/>
    <col min="12" max="12" width="16.5" style="177" customWidth="1"/>
    <col min="13" max="13" width="18.8984375" style="177" customWidth="1"/>
    <col min="14" max="14" width="16.5" style="177" customWidth="1"/>
    <col min="15" max="16" width="8.59765625" style="177" customWidth="1"/>
    <col min="17" max="17" width="17.59765625" style="177" customWidth="1"/>
    <col min="18" max="34" width="8.59765625" style="177" customWidth="1"/>
    <col min="35" max="35" width="8.59765625" style="178" customWidth="1"/>
    <col min="36" max="254" width="7.59765625" style="178"/>
    <col min="255" max="255" width="1.5" style="178" customWidth="1"/>
    <col min="256" max="256" width="26.5" style="178" customWidth="1"/>
    <col min="257" max="257" width="16.8984375" style="178" customWidth="1"/>
    <col min="258" max="258" width="23.8984375" style="178" customWidth="1"/>
    <col min="259" max="259" width="20.5" style="178" customWidth="1"/>
    <col min="260" max="260" width="23" style="178" customWidth="1"/>
    <col min="261" max="261" width="28.19921875" style="178" customWidth="1"/>
    <col min="262" max="262" width="27.69921875" style="178" customWidth="1"/>
    <col min="263" max="263" width="15.3984375" style="178" customWidth="1"/>
    <col min="264" max="264" width="2" style="178" customWidth="1"/>
    <col min="265" max="265" width="21.59765625" style="178" customWidth="1"/>
    <col min="266" max="266" width="19" style="178" customWidth="1"/>
    <col min="267" max="267" width="17" style="178" customWidth="1"/>
    <col min="268" max="268" width="14.59765625" style="178" customWidth="1"/>
    <col min="269" max="269" width="16.5" style="178" customWidth="1"/>
    <col min="270" max="270" width="14.59765625" style="178" bestFit="1" customWidth="1"/>
    <col min="271" max="272" width="7.59765625" style="178"/>
    <col min="273" max="273" width="15.3984375" style="178" customWidth="1"/>
    <col min="274" max="510" width="7.59765625" style="178"/>
    <col min="511" max="511" width="1.5" style="178" customWidth="1"/>
    <col min="512" max="512" width="26.5" style="178" customWidth="1"/>
    <col min="513" max="513" width="16.8984375" style="178" customWidth="1"/>
    <col min="514" max="514" width="23.8984375" style="178" customWidth="1"/>
    <col min="515" max="515" width="20.5" style="178" customWidth="1"/>
    <col min="516" max="516" width="23" style="178" customWidth="1"/>
    <col min="517" max="517" width="28.19921875" style="178" customWidth="1"/>
    <col min="518" max="518" width="27.69921875" style="178" customWidth="1"/>
    <col min="519" max="519" width="15.3984375" style="178" customWidth="1"/>
    <col min="520" max="520" width="2" style="178" customWidth="1"/>
    <col min="521" max="521" width="21.59765625" style="178" customWidth="1"/>
    <col min="522" max="522" width="19" style="178" customWidth="1"/>
    <col min="523" max="523" width="17" style="178" customWidth="1"/>
    <col min="524" max="524" width="14.59765625" style="178" customWidth="1"/>
    <col min="525" max="525" width="16.5" style="178" customWidth="1"/>
    <col min="526" max="526" width="14.59765625" style="178" bestFit="1" customWidth="1"/>
    <col min="527" max="528" width="7.59765625" style="178"/>
    <col min="529" max="529" width="15.3984375" style="178" customWidth="1"/>
    <col min="530" max="766" width="7.59765625" style="178"/>
    <col min="767" max="767" width="1.5" style="178" customWidth="1"/>
    <col min="768" max="768" width="26.5" style="178" customWidth="1"/>
    <col min="769" max="769" width="16.8984375" style="178" customWidth="1"/>
    <col min="770" max="770" width="23.8984375" style="178" customWidth="1"/>
    <col min="771" max="771" width="20.5" style="178" customWidth="1"/>
    <col min="772" max="772" width="23" style="178" customWidth="1"/>
    <col min="773" max="773" width="28.19921875" style="178" customWidth="1"/>
    <col min="774" max="774" width="27.69921875" style="178" customWidth="1"/>
    <col min="775" max="775" width="15.3984375" style="178" customWidth="1"/>
    <col min="776" max="776" width="2" style="178" customWidth="1"/>
    <col min="777" max="777" width="21.59765625" style="178" customWidth="1"/>
    <col min="778" max="778" width="19" style="178" customWidth="1"/>
    <col min="779" max="779" width="17" style="178" customWidth="1"/>
    <col min="780" max="780" width="14.59765625" style="178" customWidth="1"/>
    <col min="781" max="781" width="16.5" style="178" customWidth="1"/>
    <col min="782" max="782" width="14.59765625" style="178" bestFit="1" customWidth="1"/>
    <col min="783" max="784" width="7.59765625" style="178"/>
    <col min="785" max="785" width="15.3984375" style="178" customWidth="1"/>
    <col min="786" max="1022" width="7.59765625" style="178"/>
    <col min="1023" max="1023" width="1.5" style="178" customWidth="1"/>
    <col min="1024" max="1024" width="26.5" style="178" customWidth="1"/>
    <col min="1025" max="1025" width="16.8984375" style="178" customWidth="1"/>
    <col min="1026" max="1026" width="23.8984375" style="178" customWidth="1"/>
    <col min="1027" max="1027" width="20.5" style="178" customWidth="1"/>
    <col min="1028" max="1028" width="23" style="178" customWidth="1"/>
    <col min="1029" max="1029" width="28.19921875" style="178" customWidth="1"/>
    <col min="1030" max="1030" width="27.69921875" style="178" customWidth="1"/>
    <col min="1031" max="1031" width="15.3984375" style="178" customWidth="1"/>
    <col min="1032" max="1032" width="2" style="178" customWidth="1"/>
    <col min="1033" max="1033" width="21.59765625" style="178" customWidth="1"/>
    <col min="1034" max="1034" width="19" style="178" customWidth="1"/>
    <col min="1035" max="1035" width="17" style="178" customWidth="1"/>
    <col min="1036" max="1036" width="14.59765625" style="178" customWidth="1"/>
    <col min="1037" max="1037" width="16.5" style="178" customWidth="1"/>
    <col min="1038" max="1038" width="14.59765625" style="178" bestFit="1" customWidth="1"/>
    <col min="1039" max="1040" width="7.59765625" style="178"/>
    <col min="1041" max="1041" width="15.3984375" style="178" customWidth="1"/>
    <col min="1042" max="1278" width="7.59765625" style="178"/>
    <col min="1279" max="1279" width="1.5" style="178" customWidth="1"/>
    <col min="1280" max="1280" width="26.5" style="178" customWidth="1"/>
    <col min="1281" max="1281" width="16.8984375" style="178" customWidth="1"/>
    <col min="1282" max="1282" width="23.8984375" style="178" customWidth="1"/>
    <col min="1283" max="1283" width="20.5" style="178" customWidth="1"/>
    <col min="1284" max="1284" width="23" style="178" customWidth="1"/>
    <col min="1285" max="1285" width="28.19921875" style="178" customWidth="1"/>
    <col min="1286" max="1286" width="27.69921875" style="178" customWidth="1"/>
    <col min="1287" max="1287" width="15.3984375" style="178" customWidth="1"/>
    <col min="1288" max="1288" width="2" style="178" customWidth="1"/>
    <col min="1289" max="1289" width="21.59765625" style="178" customWidth="1"/>
    <col min="1290" max="1290" width="19" style="178" customWidth="1"/>
    <col min="1291" max="1291" width="17" style="178" customWidth="1"/>
    <col min="1292" max="1292" width="14.59765625" style="178" customWidth="1"/>
    <col min="1293" max="1293" width="16.5" style="178" customWidth="1"/>
    <col min="1294" max="1294" width="14.59765625" style="178" bestFit="1" customWidth="1"/>
    <col min="1295" max="1296" width="7.59765625" style="178"/>
    <col min="1297" max="1297" width="15.3984375" style="178" customWidth="1"/>
    <col min="1298" max="1534" width="7.59765625" style="178"/>
    <col min="1535" max="1535" width="1.5" style="178" customWidth="1"/>
    <col min="1536" max="1536" width="26.5" style="178" customWidth="1"/>
    <col min="1537" max="1537" width="16.8984375" style="178" customWidth="1"/>
    <col min="1538" max="1538" width="23.8984375" style="178" customWidth="1"/>
    <col min="1539" max="1539" width="20.5" style="178" customWidth="1"/>
    <col min="1540" max="1540" width="23" style="178" customWidth="1"/>
    <col min="1541" max="1541" width="28.19921875" style="178" customWidth="1"/>
    <col min="1542" max="1542" width="27.69921875" style="178" customWidth="1"/>
    <col min="1543" max="1543" width="15.3984375" style="178" customWidth="1"/>
    <col min="1544" max="1544" width="2" style="178" customWidth="1"/>
    <col min="1545" max="1545" width="21.59765625" style="178" customWidth="1"/>
    <col min="1546" max="1546" width="19" style="178" customWidth="1"/>
    <col min="1547" max="1547" width="17" style="178" customWidth="1"/>
    <col min="1548" max="1548" width="14.59765625" style="178" customWidth="1"/>
    <col min="1549" max="1549" width="16.5" style="178" customWidth="1"/>
    <col min="1550" max="1550" width="14.59765625" style="178" bestFit="1" customWidth="1"/>
    <col min="1551" max="1552" width="7.59765625" style="178"/>
    <col min="1553" max="1553" width="15.3984375" style="178" customWidth="1"/>
    <col min="1554" max="1790" width="7.59765625" style="178"/>
    <col min="1791" max="1791" width="1.5" style="178" customWidth="1"/>
    <col min="1792" max="1792" width="26.5" style="178" customWidth="1"/>
    <col min="1793" max="1793" width="16.8984375" style="178" customWidth="1"/>
    <col min="1794" max="1794" width="23.8984375" style="178" customWidth="1"/>
    <col min="1795" max="1795" width="20.5" style="178" customWidth="1"/>
    <col min="1796" max="1796" width="23" style="178" customWidth="1"/>
    <col min="1797" max="1797" width="28.19921875" style="178" customWidth="1"/>
    <col min="1798" max="1798" width="27.69921875" style="178" customWidth="1"/>
    <col min="1799" max="1799" width="15.3984375" style="178" customWidth="1"/>
    <col min="1800" max="1800" width="2" style="178" customWidth="1"/>
    <col min="1801" max="1801" width="21.59765625" style="178" customWidth="1"/>
    <col min="1802" max="1802" width="19" style="178" customWidth="1"/>
    <col min="1803" max="1803" width="17" style="178" customWidth="1"/>
    <col min="1804" max="1804" width="14.59765625" style="178" customWidth="1"/>
    <col min="1805" max="1805" width="16.5" style="178" customWidth="1"/>
    <col min="1806" max="1806" width="14.59765625" style="178" bestFit="1" customWidth="1"/>
    <col min="1807" max="1808" width="7.59765625" style="178"/>
    <col min="1809" max="1809" width="15.3984375" style="178" customWidth="1"/>
    <col min="1810" max="2046" width="7.59765625" style="178"/>
    <col min="2047" max="2047" width="1.5" style="178" customWidth="1"/>
    <col min="2048" max="2048" width="26.5" style="178" customWidth="1"/>
    <col min="2049" max="2049" width="16.8984375" style="178" customWidth="1"/>
    <col min="2050" max="2050" width="23.8984375" style="178" customWidth="1"/>
    <col min="2051" max="2051" width="20.5" style="178" customWidth="1"/>
    <col min="2052" max="2052" width="23" style="178" customWidth="1"/>
    <col min="2053" max="2053" width="28.19921875" style="178" customWidth="1"/>
    <col min="2054" max="2054" width="27.69921875" style="178" customWidth="1"/>
    <col min="2055" max="2055" width="15.3984375" style="178" customWidth="1"/>
    <col min="2056" max="2056" width="2" style="178" customWidth="1"/>
    <col min="2057" max="2057" width="21.59765625" style="178" customWidth="1"/>
    <col min="2058" max="2058" width="19" style="178" customWidth="1"/>
    <col min="2059" max="2059" width="17" style="178" customWidth="1"/>
    <col min="2060" max="2060" width="14.59765625" style="178" customWidth="1"/>
    <col min="2061" max="2061" width="16.5" style="178" customWidth="1"/>
    <col min="2062" max="2062" width="14.59765625" style="178" bestFit="1" customWidth="1"/>
    <col min="2063" max="2064" width="7.59765625" style="178"/>
    <col min="2065" max="2065" width="15.3984375" style="178" customWidth="1"/>
    <col min="2066" max="2302" width="7.59765625" style="178"/>
    <col min="2303" max="2303" width="1.5" style="178" customWidth="1"/>
    <col min="2304" max="2304" width="26.5" style="178" customWidth="1"/>
    <col min="2305" max="2305" width="16.8984375" style="178" customWidth="1"/>
    <col min="2306" max="2306" width="23.8984375" style="178" customWidth="1"/>
    <col min="2307" max="2307" width="20.5" style="178" customWidth="1"/>
    <col min="2308" max="2308" width="23" style="178" customWidth="1"/>
    <col min="2309" max="2309" width="28.19921875" style="178" customWidth="1"/>
    <col min="2310" max="2310" width="27.69921875" style="178" customWidth="1"/>
    <col min="2311" max="2311" width="15.3984375" style="178" customWidth="1"/>
    <col min="2312" max="2312" width="2" style="178" customWidth="1"/>
    <col min="2313" max="2313" width="21.59765625" style="178" customWidth="1"/>
    <col min="2314" max="2314" width="19" style="178" customWidth="1"/>
    <col min="2315" max="2315" width="17" style="178" customWidth="1"/>
    <col min="2316" max="2316" width="14.59765625" style="178" customWidth="1"/>
    <col min="2317" max="2317" width="16.5" style="178" customWidth="1"/>
    <col min="2318" max="2318" width="14.59765625" style="178" bestFit="1" customWidth="1"/>
    <col min="2319" max="2320" width="7.59765625" style="178"/>
    <col min="2321" max="2321" width="15.3984375" style="178" customWidth="1"/>
    <col min="2322" max="2558" width="7.59765625" style="178"/>
    <col min="2559" max="2559" width="1.5" style="178" customWidth="1"/>
    <col min="2560" max="2560" width="26.5" style="178" customWidth="1"/>
    <col min="2561" max="2561" width="16.8984375" style="178" customWidth="1"/>
    <col min="2562" max="2562" width="23.8984375" style="178" customWidth="1"/>
    <col min="2563" max="2563" width="20.5" style="178" customWidth="1"/>
    <col min="2564" max="2564" width="23" style="178" customWidth="1"/>
    <col min="2565" max="2565" width="28.19921875" style="178" customWidth="1"/>
    <col min="2566" max="2566" width="27.69921875" style="178" customWidth="1"/>
    <col min="2567" max="2567" width="15.3984375" style="178" customWidth="1"/>
    <col min="2568" max="2568" width="2" style="178" customWidth="1"/>
    <col min="2569" max="2569" width="21.59765625" style="178" customWidth="1"/>
    <col min="2570" max="2570" width="19" style="178" customWidth="1"/>
    <col min="2571" max="2571" width="17" style="178" customWidth="1"/>
    <col min="2572" max="2572" width="14.59765625" style="178" customWidth="1"/>
    <col min="2573" max="2573" width="16.5" style="178" customWidth="1"/>
    <col min="2574" max="2574" width="14.59765625" style="178" bestFit="1" customWidth="1"/>
    <col min="2575" max="2576" width="7.59765625" style="178"/>
    <col min="2577" max="2577" width="15.3984375" style="178" customWidth="1"/>
    <col min="2578" max="2814" width="7.59765625" style="178"/>
    <col min="2815" max="2815" width="1.5" style="178" customWidth="1"/>
    <col min="2816" max="2816" width="26.5" style="178" customWidth="1"/>
    <col min="2817" max="2817" width="16.8984375" style="178" customWidth="1"/>
    <col min="2818" max="2818" width="23.8984375" style="178" customWidth="1"/>
    <col min="2819" max="2819" width="20.5" style="178" customWidth="1"/>
    <col min="2820" max="2820" width="23" style="178" customWidth="1"/>
    <col min="2821" max="2821" width="28.19921875" style="178" customWidth="1"/>
    <col min="2822" max="2822" width="27.69921875" style="178" customWidth="1"/>
    <col min="2823" max="2823" width="15.3984375" style="178" customWidth="1"/>
    <col min="2824" max="2824" width="2" style="178" customWidth="1"/>
    <col min="2825" max="2825" width="21.59765625" style="178" customWidth="1"/>
    <col min="2826" max="2826" width="19" style="178" customWidth="1"/>
    <col min="2827" max="2827" width="17" style="178" customWidth="1"/>
    <col min="2828" max="2828" width="14.59765625" style="178" customWidth="1"/>
    <col min="2829" max="2829" width="16.5" style="178" customWidth="1"/>
    <col min="2830" max="2830" width="14.59765625" style="178" bestFit="1" customWidth="1"/>
    <col min="2831" max="2832" width="7.59765625" style="178"/>
    <col min="2833" max="2833" width="15.3984375" style="178" customWidth="1"/>
    <col min="2834" max="3070" width="7.59765625" style="178"/>
    <col min="3071" max="3071" width="1.5" style="178" customWidth="1"/>
    <col min="3072" max="3072" width="26.5" style="178" customWidth="1"/>
    <col min="3073" max="3073" width="16.8984375" style="178" customWidth="1"/>
    <col min="3074" max="3074" width="23.8984375" style="178" customWidth="1"/>
    <col min="3075" max="3075" width="20.5" style="178" customWidth="1"/>
    <col min="3076" max="3076" width="23" style="178" customWidth="1"/>
    <col min="3077" max="3077" width="28.19921875" style="178" customWidth="1"/>
    <col min="3078" max="3078" width="27.69921875" style="178" customWidth="1"/>
    <col min="3079" max="3079" width="15.3984375" style="178" customWidth="1"/>
    <col min="3080" max="3080" width="2" style="178" customWidth="1"/>
    <col min="3081" max="3081" width="21.59765625" style="178" customWidth="1"/>
    <col min="3082" max="3082" width="19" style="178" customWidth="1"/>
    <col min="3083" max="3083" width="17" style="178" customWidth="1"/>
    <col min="3084" max="3084" width="14.59765625" style="178" customWidth="1"/>
    <col min="3085" max="3085" width="16.5" style="178" customWidth="1"/>
    <col min="3086" max="3086" width="14.59765625" style="178" bestFit="1" customWidth="1"/>
    <col min="3087" max="3088" width="7.59765625" style="178"/>
    <col min="3089" max="3089" width="15.3984375" style="178" customWidth="1"/>
    <col min="3090" max="3326" width="7.59765625" style="178"/>
    <col min="3327" max="3327" width="1.5" style="178" customWidth="1"/>
    <col min="3328" max="3328" width="26.5" style="178" customWidth="1"/>
    <col min="3329" max="3329" width="16.8984375" style="178" customWidth="1"/>
    <col min="3330" max="3330" width="23.8984375" style="178" customWidth="1"/>
    <col min="3331" max="3331" width="20.5" style="178" customWidth="1"/>
    <col min="3332" max="3332" width="23" style="178" customWidth="1"/>
    <col min="3333" max="3333" width="28.19921875" style="178" customWidth="1"/>
    <col min="3334" max="3334" width="27.69921875" style="178" customWidth="1"/>
    <col min="3335" max="3335" width="15.3984375" style="178" customWidth="1"/>
    <col min="3336" max="3336" width="2" style="178" customWidth="1"/>
    <col min="3337" max="3337" width="21.59765625" style="178" customWidth="1"/>
    <col min="3338" max="3338" width="19" style="178" customWidth="1"/>
    <col min="3339" max="3339" width="17" style="178" customWidth="1"/>
    <col min="3340" max="3340" width="14.59765625" style="178" customWidth="1"/>
    <col min="3341" max="3341" width="16.5" style="178" customWidth="1"/>
    <col min="3342" max="3342" width="14.59765625" style="178" bestFit="1" customWidth="1"/>
    <col min="3343" max="3344" width="7.59765625" style="178"/>
    <col min="3345" max="3345" width="15.3984375" style="178" customWidth="1"/>
    <col min="3346" max="3582" width="7.59765625" style="178"/>
    <col min="3583" max="3583" width="1.5" style="178" customWidth="1"/>
    <col min="3584" max="3584" width="26.5" style="178" customWidth="1"/>
    <col min="3585" max="3585" width="16.8984375" style="178" customWidth="1"/>
    <col min="3586" max="3586" width="23.8984375" style="178" customWidth="1"/>
    <col min="3587" max="3587" width="20.5" style="178" customWidth="1"/>
    <col min="3588" max="3588" width="23" style="178" customWidth="1"/>
    <col min="3589" max="3589" width="28.19921875" style="178" customWidth="1"/>
    <col min="3590" max="3590" width="27.69921875" style="178" customWidth="1"/>
    <col min="3591" max="3591" width="15.3984375" style="178" customWidth="1"/>
    <col min="3592" max="3592" width="2" style="178" customWidth="1"/>
    <col min="3593" max="3593" width="21.59765625" style="178" customWidth="1"/>
    <col min="3594" max="3594" width="19" style="178" customWidth="1"/>
    <col min="3595" max="3595" width="17" style="178" customWidth="1"/>
    <col min="3596" max="3596" width="14.59765625" style="178" customWidth="1"/>
    <col min="3597" max="3597" width="16.5" style="178" customWidth="1"/>
    <col min="3598" max="3598" width="14.59765625" style="178" bestFit="1" customWidth="1"/>
    <col min="3599" max="3600" width="7.59765625" style="178"/>
    <col min="3601" max="3601" width="15.3984375" style="178" customWidth="1"/>
    <col min="3602" max="3838" width="7.59765625" style="178"/>
    <col min="3839" max="3839" width="1.5" style="178" customWidth="1"/>
    <col min="3840" max="3840" width="26.5" style="178" customWidth="1"/>
    <col min="3841" max="3841" width="16.8984375" style="178" customWidth="1"/>
    <col min="3842" max="3842" width="23.8984375" style="178" customWidth="1"/>
    <col min="3843" max="3843" width="20.5" style="178" customWidth="1"/>
    <col min="3844" max="3844" width="23" style="178" customWidth="1"/>
    <col min="3845" max="3845" width="28.19921875" style="178" customWidth="1"/>
    <col min="3846" max="3846" width="27.69921875" style="178" customWidth="1"/>
    <col min="3847" max="3847" width="15.3984375" style="178" customWidth="1"/>
    <col min="3848" max="3848" width="2" style="178" customWidth="1"/>
    <col min="3849" max="3849" width="21.59765625" style="178" customWidth="1"/>
    <col min="3850" max="3850" width="19" style="178" customWidth="1"/>
    <col min="3851" max="3851" width="17" style="178" customWidth="1"/>
    <col min="3852" max="3852" width="14.59765625" style="178" customWidth="1"/>
    <col min="3853" max="3853" width="16.5" style="178" customWidth="1"/>
    <col min="3854" max="3854" width="14.59765625" style="178" bestFit="1" customWidth="1"/>
    <col min="3855" max="3856" width="7.59765625" style="178"/>
    <col min="3857" max="3857" width="15.3984375" style="178" customWidth="1"/>
    <col min="3858" max="4094" width="7.59765625" style="178"/>
    <col min="4095" max="4095" width="1.5" style="178" customWidth="1"/>
    <col min="4096" max="4096" width="26.5" style="178" customWidth="1"/>
    <col min="4097" max="4097" width="16.8984375" style="178" customWidth="1"/>
    <col min="4098" max="4098" width="23.8984375" style="178" customWidth="1"/>
    <col min="4099" max="4099" width="20.5" style="178" customWidth="1"/>
    <col min="4100" max="4100" width="23" style="178" customWidth="1"/>
    <col min="4101" max="4101" width="28.19921875" style="178" customWidth="1"/>
    <col min="4102" max="4102" width="27.69921875" style="178" customWidth="1"/>
    <col min="4103" max="4103" width="15.3984375" style="178" customWidth="1"/>
    <col min="4104" max="4104" width="2" style="178" customWidth="1"/>
    <col min="4105" max="4105" width="21.59765625" style="178" customWidth="1"/>
    <col min="4106" max="4106" width="19" style="178" customWidth="1"/>
    <col min="4107" max="4107" width="17" style="178" customWidth="1"/>
    <col min="4108" max="4108" width="14.59765625" style="178" customWidth="1"/>
    <col min="4109" max="4109" width="16.5" style="178" customWidth="1"/>
    <col min="4110" max="4110" width="14.59765625" style="178" bestFit="1" customWidth="1"/>
    <col min="4111" max="4112" width="7.59765625" style="178"/>
    <col min="4113" max="4113" width="15.3984375" style="178" customWidth="1"/>
    <col min="4114" max="4350" width="7.59765625" style="178"/>
    <col min="4351" max="4351" width="1.5" style="178" customWidth="1"/>
    <col min="4352" max="4352" width="26.5" style="178" customWidth="1"/>
    <col min="4353" max="4353" width="16.8984375" style="178" customWidth="1"/>
    <col min="4354" max="4354" width="23.8984375" style="178" customWidth="1"/>
    <col min="4355" max="4355" width="20.5" style="178" customWidth="1"/>
    <col min="4356" max="4356" width="23" style="178" customWidth="1"/>
    <col min="4357" max="4357" width="28.19921875" style="178" customWidth="1"/>
    <col min="4358" max="4358" width="27.69921875" style="178" customWidth="1"/>
    <col min="4359" max="4359" width="15.3984375" style="178" customWidth="1"/>
    <col min="4360" max="4360" width="2" style="178" customWidth="1"/>
    <col min="4361" max="4361" width="21.59765625" style="178" customWidth="1"/>
    <col min="4362" max="4362" width="19" style="178" customWidth="1"/>
    <col min="4363" max="4363" width="17" style="178" customWidth="1"/>
    <col min="4364" max="4364" width="14.59765625" style="178" customWidth="1"/>
    <col min="4365" max="4365" width="16.5" style="178" customWidth="1"/>
    <col min="4366" max="4366" width="14.59765625" style="178" bestFit="1" customWidth="1"/>
    <col min="4367" max="4368" width="7.59765625" style="178"/>
    <col min="4369" max="4369" width="15.3984375" style="178" customWidth="1"/>
    <col min="4370" max="4606" width="7.59765625" style="178"/>
    <col min="4607" max="4607" width="1.5" style="178" customWidth="1"/>
    <col min="4608" max="4608" width="26.5" style="178" customWidth="1"/>
    <col min="4609" max="4609" width="16.8984375" style="178" customWidth="1"/>
    <col min="4610" max="4610" width="23.8984375" style="178" customWidth="1"/>
    <col min="4611" max="4611" width="20.5" style="178" customWidth="1"/>
    <col min="4612" max="4612" width="23" style="178" customWidth="1"/>
    <col min="4613" max="4613" width="28.19921875" style="178" customWidth="1"/>
    <col min="4614" max="4614" width="27.69921875" style="178" customWidth="1"/>
    <col min="4615" max="4615" width="15.3984375" style="178" customWidth="1"/>
    <col min="4616" max="4616" width="2" style="178" customWidth="1"/>
    <col min="4617" max="4617" width="21.59765625" style="178" customWidth="1"/>
    <col min="4618" max="4618" width="19" style="178" customWidth="1"/>
    <col min="4619" max="4619" width="17" style="178" customWidth="1"/>
    <col min="4620" max="4620" width="14.59765625" style="178" customWidth="1"/>
    <col min="4621" max="4621" width="16.5" style="178" customWidth="1"/>
    <col min="4622" max="4622" width="14.59765625" style="178" bestFit="1" customWidth="1"/>
    <col min="4623" max="4624" width="7.59765625" style="178"/>
    <col min="4625" max="4625" width="15.3984375" style="178" customWidth="1"/>
    <col min="4626" max="4862" width="7.59765625" style="178"/>
    <col min="4863" max="4863" width="1.5" style="178" customWidth="1"/>
    <col min="4864" max="4864" width="26.5" style="178" customWidth="1"/>
    <col min="4865" max="4865" width="16.8984375" style="178" customWidth="1"/>
    <col min="4866" max="4866" width="23.8984375" style="178" customWidth="1"/>
    <col min="4867" max="4867" width="20.5" style="178" customWidth="1"/>
    <col min="4868" max="4868" width="23" style="178" customWidth="1"/>
    <col min="4869" max="4869" width="28.19921875" style="178" customWidth="1"/>
    <col min="4870" max="4870" width="27.69921875" style="178" customWidth="1"/>
    <col min="4871" max="4871" width="15.3984375" style="178" customWidth="1"/>
    <col min="4872" max="4872" width="2" style="178" customWidth="1"/>
    <col min="4873" max="4873" width="21.59765625" style="178" customWidth="1"/>
    <col min="4874" max="4874" width="19" style="178" customWidth="1"/>
    <col min="4875" max="4875" width="17" style="178" customWidth="1"/>
    <col min="4876" max="4876" width="14.59765625" style="178" customWidth="1"/>
    <col min="4877" max="4877" width="16.5" style="178" customWidth="1"/>
    <col min="4878" max="4878" width="14.59765625" style="178" bestFit="1" customWidth="1"/>
    <col min="4879" max="4880" width="7.59765625" style="178"/>
    <col min="4881" max="4881" width="15.3984375" style="178" customWidth="1"/>
    <col min="4882" max="5118" width="7.59765625" style="178"/>
    <col min="5119" max="5119" width="1.5" style="178" customWidth="1"/>
    <col min="5120" max="5120" width="26.5" style="178" customWidth="1"/>
    <col min="5121" max="5121" width="16.8984375" style="178" customWidth="1"/>
    <col min="5122" max="5122" width="23.8984375" style="178" customWidth="1"/>
    <col min="5123" max="5123" width="20.5" style="178" customWidth="1"/>
    <col min="5124" max="5124" width="23" style="178" customWidth="1"/>
    <col min="5125" max="5125" width="28.19921875" style="178" customWidth="1"/>
    <col min="5126" max="5126" width="27.69921875" style="178" customWidth="1"/>
    <col min="5127" max="5127" width="15.3984375" style="178" customWidth="1"/>
    <col min="5128" max="5128" width="2" style="178" customWidth="1"/>
    <col min="5129" max="5129" width="21.59765625" style="178" customWidth="1"/>
    <col min="5130" max="5130" width="19" style="178" customWidth="1"/>
    <col min="5131" max="5131" width="17" style="178" customWidth="1"/>
    <col min="5132" max="5132" width="14.59765625" style="178" customWidth="1"/>
    <col min="5133" max="5133" width="16.5" style="178" customWidth="1"/>
    <col min="5134" max="5134" width="14.59765625" style="178" bestFit="1" customWidth="1"/>
    <col min="5135" max="5136" width="7.59765625" style="178"/>
    <col min="5137" max="5137" width="15.3984375" style="178" customWidth="1"/>
    <col min="5138" max="5374" width="7.59765625" style="178"/>
    <col min="5375" max="5375" width="1.5" style="178" customWidth="1"/>
    <col min="5376" max="5376" width="26.5" style="178" customWidth="1"/>
    <col min="5377" max="5377" width="16.8984375" style="178" customWidth="1"/>
    <col min="5378" max="5378" width="23.8984375" style="178" customWidth="1"/>
    <col min="5379" max="5379" width="20.5" style="178" customWidth="1"/>
    <col min="5380" max="5380" width="23" style="178" customWidth="1"/>
    <col min="5381" max="5381" width="28.19921875" style="178" customWidth="1"/>
    <col min="5382" max="5382" width="27.69921875" style="178" customWidth="1"/>
    <col min="5383" max="5383" width="15.3984375" style="178" customWidth="1"/>
    <col min="5384" max="5384" width="2" style="178" customWidth="1"/>
    <col min="5385" max="5385" width="21.59765625" style="178" customWidth="1"/>
    <col min="5386" max="5386" width="19" style="178" customWidth="1"/>
    <col min="5387" max="5387" width="17" style="178" customWidth="1"/>
    <col min="5388" max="5388" width="14.59765625" style="178" customWidth="1"/>
    <col min="5389" max="5389" width="16.5" style="178" customWidth="1"/>
    <col min="5390" max="5390" width="14.59765625" style="178" bestFit="1" customWidth="1"/>
    <col min="5391" max="5392" width="7.59765625" style="178"/>
    <col min="5393" max="5393" width="15.3984375" style="178" customWidth="1"/>
    <col min="5394" max="5630" width="7.59765625" style="178"/>
    <col min="5631" max="5631" width="1.5" style="178" customWidth="1"/>
    <col min="5632" max="5632" width="26.5" style="178" customWidth="1"/>
    <col min="5633" max="5633" width="16.8984375" style="178" customWidth="1"/>
    <col min="5634" max="5634" width="23.8984375" style="178" customWidth="1"/>
    <col min="5635" max="5635" width="20.5" style="178" customWidth="1"/>
    <col min="5636" max="5636" width="23" style="178" customWidth="1"/>
    <col min="5637" max="5637" width="28.19921875" style="178" customWidth="1"/>
    <col min="5638" max="5638" width="27.69921875" style="178" customWidth="1"/>
    <col min="5639" max="5639" width="15.3984375" style="178" customWidth="1"/>
    <col min="5640" max="5640" width="2" style="178" customWidth="1"/>
    <col min="5641" max="5641" width="21.59765625" style="178" customWidth="1"/>
    <col min="5642" max="5642" width="19" style="178" customWidth="1"/>
    <col min="5643" max="5643" width="17" style="178" customWidth="1"/>
    <col min="5644" max="5644" width="14.59765625" style="178" customWidth="1"/>
    <col min="5645" max="5645" width="16.5" style="178" customWidth="1"/>
    <col min="5646" max="5646" width="14.59765625" style="178" bestFit="1" customWidth="1"/>
    <col min="5647" max="5648" width="7.59765625" style="178"/>
    <col min="5649" max="5649" width="15.3984375" style="178" customWidth="1"/>
    <col min="5650" max="5886" width="7.59765625" style="178"/>
    <col min="5887" max="5887" width="1.5" style="178" customWidth="1"/>
    <col min="5888" max="5888" width="26.5" style="178" customWidth="1"/>
    <col min="5889" max="5889" width="16.8984375" style="178" customWidth="1"/>
    <col min="5890" max="5890" width="23.8984375" style="178" customWidth="1"/>
    <col min="5891" max="5891" width="20.5" style="178" customWidth="1"/>
    <col min="5892" max="5892" width="23" style="178" customWidth="1"/>
    <col min="5893" max="5893" width="28.19921875" style="178" customWidth="1"/>
    <col min="5894" max="5894" width="27.69921875" style="178" customWidth="1"/>
    <col min="5895" max="5895" width="15.3984375" style="178" customWidth="1"/>
    <col min="5896" max="5896" width="2" style="178" customWidth="1"/>
    <col min="5897" max="5897" width="21.59765625" style="178" customWidth="1"/>
    <col min="5898" max="5898" width="19" style="178" customWidth="1"/>
    <col min="5899" max="5899" width="17" style="178" customWidth="1"/>
    <col min="5900" max="5900" width="14.59765625" style="178" customWidth="1"/>
    <col min="5901" max="5901" width="16.5" style="178" customWidth="1"/>
    <col min="5902" max="5902" width="14.59765625" style="178" bestFit="1" customWidth="1"/>
    <col min="5903" max="5904" width="7.59765625" style="178"/>
    <col min="5905" max="5905" width="15.3984375" style="178" customWidth="1"/>
    <col min="5906" max="6142" width="7.59765625" style="178"/>
    <col min="6143" max="6143" width="1.5" style="178" customWidth="1"/>
    <col min="6144" max="6144" width="26.5" style="178" customWidth="1"/>
    <col min="6145" max="6145" width="16.8984375" style="178" customWidth="1"/>
    <col min="6146" max="6146" width="23.8984375" style="178" customWidth="1"/>
    <col min="6147" max="6147" width="20.5" style="178" customWidth="1"/>
    <col min="6148" max="6148" width="23" style="178" customWidth="1"/>
    <col min="6149" max="6149" width="28.19921875" style="178" customWidth="1"/>
    <col min="6150" max="6150" width="27.69921875" style="178" customWidth="1"/>
    <col min="6151" max="6151" width="15.3984375" style="178" customWidth="1"/>
    <col min="6152" max="6152" width="2" style="178" customWidth="1"/>
    <col min="6153" max="6153" width="21.59765625" style="178" customWidth="1"/>
    <col min="6154" max="6154" width="19" style="178" customWidth="1"/>
    <col min="6155" max="6155" width="17" style="178" customWidth="1"/>
    <col min="6156" max="6156" width="14.59765625" style="178" customWidth="1"/>
    <col min="6157" max="6157" width="16.5" style="178" customWidth="1"/>
    <col min="6158" max="6158" width="14.59765625" style="178" bestFit="1" customWidth="1"/>
    <col min="6159" max="6160" width="7.59765625" style="178"/>
    <col min="6161" max="6161" width="15.3984375" style="178" customWidth="1"/>
    <col min="6162" max="6398" width="7.59765625" style="178"/>
    <col min="6399" max="6399" width="1.5" style="178" customWidth="1"/>
    <col min="6400" max="6400" width="26.5" style="178" customWidth="1"/>
    <col min="6401" max="6401" width="16.8984375" style="178" customWidth="1"/>
    <col min="6402" max="6402" width="23.8984375" style="178" customWidth="1"/>
    <col min="6403" max="6403" width="20.5" style="178" customWidth="1"/>
    <col min="6404" max="6404" width="23" style="178" customWidth="1"/>
    <col min="6405" max="6405" width="28.19921875" style="178" customWidth="1"/>
    <col min="6406" max="6406" width="27.69921875" style="178" customWidth="1"/>
    <col min="6407" max="6407" width="15.3984375" style="178" customWidth="1"/>
    <col min="6408" max="6408" width="2" style="178" customWidth="1"/>
    <col min="6409" max="6409" width="21.59765625" style="178" customWidth="1"/>
    <col min="6410" max="6410" width="19" style="178" customWidth="1"/>
    <col min="6411" max="6411" width="17" style="178" customWidth="1"/>
    <col min="6412" max="6412" width="14.59765625" style="178" customWidth="1"/>
    <col min="6413" max="6413" width="16.5" style="178" customWidth="1"/>
    <col min="6414" max="6414" width="14.59765625" style="178" bestFit="1" customWidth="1"/>
    <col min="6415" max="6416" width="7.59765625" style="178"/>
    <col min="6417" max="6417" width="15.3984375" style="178" customWidth="1"/>
    <col min="6418" max="6654" width="7.59765625" style="178"/>
    <col min="6655" max="6655" width="1.5" style="178" customWidth="1"/>
    <col min="6656" max="6656" width="26.5" style="178" customWidth="1"/>
    <col min="6657" max="6657" width="16.8984375" style="178" customWidth="1"/>
    <col min="6658" max="6658" width="23.8984375" style="178" customWidth="1"/>
    <col min="6659" max="6659" width="20.5" style="178" customWidth="1"/>
    <col min="6660" max="6660" width="23" style="178" customWidth="1"/>
    <col min="6661" max="6661" width="28.19921875" style="178" customWidth="1"/>
    <col min="6662" max="6662" width="27.69921875" style="178" customWidth="1"/>
    <col min="6663" max="6663" width="15.3984375" style="178" customWidth="1"/>
    <col min="6664" max="6664" width="2" style="178" customWidth="1"/>
    <col min="6665" max="6665" width="21.59765625" style="178" customWidth="1"/>
    <col min="6666" max="6666" width="19" style="178" customWidth="1"/>
    <col min="6667" max="6667" width="17" style="178" customWidth="1"/>
    <col min="6668" max="6668" width="14.59765625" style="178" customWidth="1"/>
    <col min="6669" max="6669" width="16.5" style="178" customWidth="1"/>
    <col min="6670" max="6670" width="14.59765625" style="178" bestFit="1" customWidth="1"/>
    <col min="6671" max="6672" width="7.59765625" style="178"/>
    <col min="6673" max="6673" width="15.3984375" style="178" customWidth="1"/>
    <col min="6674" max="6910" width="7.59765625" style="178"/>
    <col min="6911" max="6911" width="1.5" style="178" customWidth="1"/>
    <col min="6912" max="6912" width="26.5" style="178" customWidth="1"/>
    <col min="6913" max="6913" width="16.8984375" style="178" customWidth="1"/>
    <col min="6914" max="6914" width="23.8984375" style="178" customWidth="1"/>
    <col min="6915" max="6915" width="20.5" style="178" customWidth="1"/>
    <col min="6916" max="6916" width="23" style="178" customWidth="1"/>
    <col min="6917" max="6917" width="28.19921875" style="178" customWidth="1"/>
    <col min="6918" max="6918" width="27.69921875" style="178" customWidth="1"/>
    <col min="6919" max="6919" width="15.3984375" style="178" customWidth="1"/>
    <col min="6920" max="6920" width="2" style="178" customWidth="1"/>
    <col min="6921" max="6921" width="21.59765625" style="178" customWidth="1"/>
    <col min="6922" max="6922" width="19" style="178" customWidth="1"/>
    <col min="6923" max="6923" width="17" style="178" customWidth="1"/>
    <col min="6924" max="6924" width="14.59765625" style="178" customWidth="1"/>
    <col min="6925" max="6925" width="16.5" style="178" customWidth="1"/>
    <col min="6926" max="6926" width="14.59765625" style="178" bestFit="1" customWidth="1"/>
    <col min="6927" max="6928" width="7.59765625" style="178"/>
    <col min="6929" max="6929" width="15.3984375" style="178" customWidth="1"/>
    <col min="6930" max="7166" width="7.59765625" style="178"/>
    <col min="7167" max="7167" width="1.5" style="178" customWidth="1"/>
    <col min="7168" max="7168" width="26.5" style="178" customWidth="1"/>
    <col min="7169" max="7169" width="16.8984375" style="178" customWidth="1"/>
    <col min="7170" max="7170" width="23.8984375" style="178" customWidth="1"/>
    <col min="7171" max="7171" width="20.5" style="178" customWidth="1"/>
    <col min="7172" max="7172" width="23" style="178" customWidth="1"/>
    <col min="7173" max="7173" width="28.19921875" style="178" customWidth="1"/>
    <col min="7174" max="7174" width="27.69921875" style="178" customWidth="1"/>
    <col min="7175" max="7175" width="15.3984375" style="178" customWidth="1"/>
    <col min="7176" max="7176" width="2" style="178" customWidth="1"/>
    <col min="7177" max="7177" width="21.59765625" style="178" customWidth="1"/>
    <col min="7178" max="7178" width="19" style="178" customWidth="1"/>
    <col min="7179" max="7179" width="17" style="178" customWidth="1"/>
    <col min="7180" max="7180" width="14.59765625" style="178" customWidth="1"/>
    <col min="7181" max="7181" width="16.5" style="178" customWidth="1"/>
    <col min="7182" max="7182" width="14.59765625" style="178" bestFit="1" customWidth="1"/>
    <col min="7183" max="7184" width="7.59765625" style="178"/>
    <col min="7185" max="7185" width="15.3984375" style="178" customWidth="1"/>
    <col min="7186" max="7422" width="7.59765625" style="178"/>
    <col min="7423" max="7423" width="1.5" style="178" customWidth="1"/>
    <col min="7424" max="7424" width="26.5" style="178" customWidth="1"/>
    <col min="7425" max="7425" width="16.8984375" style="178" customWidth="1"/>
    <col min="7426" max="7426" width="23.8984375" style="178" customWidth="1"/>
    <col min="7427" max="7427" width="20.5" style="178" customWidth="1"/>
    <col min="7428" max="7428" width="23" style="178" customWidth="1"/>
    <col min="7429" max="7429" width="28.19921875" style="178" customWidth="1"/>
    <col min="7430" max="7430" width="27.69921875" style="178" customWidth="1"/>
    <col min="7431" max="7431" width="15.3984375" style="178" customWidth="1"/>
    <col min="7432" max="7432" width="2" style="178" customWidth="1"/>
    <col min="7433" max="7433" width="21.59765625" style="178" customWidth="1"/>
    <col min="7434" max="7434" width="19" style="178" customWidth="1"/>
    <col min="7435" max="7435" width="17" style="178" customWidth="1"/>
    <col min="7436" max="7436" width="14.59765625" style="178" customWidth="1"/>
    <col min="7437" max="7437" width="16.5" style="178" customWidth="1"/>
    <col min="7438" max="7438" width="14.59765625" style="178" bestFit="1" customWidth="1"/>
    <col min="7439" max="7440" width="7.59765625" style="178"/>
    <col min="7441" max="7441" width="15.3984375" style="178" customWidth="1"/>
    <col min="7442" max="7678" width="7.59765625" style="178"/>
    <col min="7679" max="7679" width="1.5" style="178" customWidth="1"/>
    <col min="7680" max="7680" width="26.5" style="178" customWidth="1"/>
    <col min="7681" max="7681" width="16.8984375" style="178" customWidth="1"/>
    <col min="7682" max="7682" width="23.8984375" style="178" customWidth="1"/>
    <col min="7683" max="7683" width="20.5" style="178" customWidth="1"/>
    <col min="7684" max="7684" width="23" style="178" customWidth="1"/>
    <col min="7685" max="7685" width="28.19921875" style="178" customWidth="1"/>
    <col min="7686" max="7686" width="27.69921875" style="178" customWidth="1"/>
    <col min="7687" max="7687" width="15.3984375" style="178" customWidth="1"/>
    <col min="7688" max="7688" width="2" style="178" customWidth="1"/>
    <col min="7689" max="7689" width="21.59765625" style="178" customWidth="1"/>
    <col min="7690" max="7690" width="19" style="178" customWidth="1"/>
    <col min="7691" max="7691" width="17" style="178" customWidth="1"/>
    <col min="7692" max="7692" width="14.59765625" style="178" customWidth="1"/>
    <col min="7693" max="7693" width="16.5" style="178" customWidth="1"/>
    <col min="7694" max="7694" width="14.59765625" style="178" bestFit="1" customWidth="1"/>
    <col min="7695" max="7696" width="7.59765625" style="178"/>
    <col min="7697" max="7697" width="15.3984375" style="178" customWidth="1"/>
    <col min="7698" max="7934" width="7.59765625" style="178"/>
    <col min="7935" max="7935" width="1.5" style="178" customWidth="1"/>
    <col min="7936" max="7936" width="26.5" style="178" customWidth="1"/>
    <col min="7937" max="7937" width="16.8984375" style="178" customWidth="1"/>
    <col min="7938" max="7938" width="23.8984375" style="178" customWidth="1"/>
    <col min="7939" max="7939" width="20.5" style="178" customWidth="1"/>
    <col min="7940" max="7940" width="23" style="178" customWidth="1"/>
    <col min="7941" max="7941" width="28.19921875" style="178" customWidth="1"/>
    <col min="7942" max="7942" width="27.69921875" style="178" customWidth="1"/>
    <col min="7943" max="7943" width="15.3984375" style="178" customWidth="1"/>
    <col min="7944" max="7944" width="2" style="178" customWidth="1"/>
    <col min="7945" max="7945" width="21.59765625" style="178" customWidth="1"/>
    <col min="7946" max="7946" width="19" style="178" customWidth="1"/>
    <col min="7947" max="7947" width="17" style="178" customWidth="1"/>
    <col min="7948" max="7948" width="14.59765625" style="178" customWidth="1"/>
    <col min="7949" max="7949" width="16.5" style="178" customWidth="1"/>
    <col min="7950" max="7950" width="14.59765625" style="178" bestFit="1" customWidth="1"/>
    <col min="7951" max="7952" width="7.59765625" style="178"/>
    <col min="7953" max="7953" width="15.3984375" style="178" customWidth="1"/>
    <col min="7954" max="8190" width="7.59765625" style="178"/>
    <col min="8191" max="8191" width="1.5" style="178" customWidth="1"/>
    <col min="8192" max="8192" width="26.5" style="178" customWidth="1"/>
    <col min="8193" max="8193" width="16.8984375" style="178" customWidth="1"/>
    <col min="8194" max="8194" width="23.8984375" style="178" customWidth="1"/>
    <col min="8195" max="8195" width="20.5" style="178" customWidth="1"/>
    <col min="8196" max="8196" width="23" style="178" customWidth="1"/>
    <col min="8197" max="8197" width="28.19921875" style="178" customWidth="1"/>
    <col min="8198" max="8198" width="27.69921875" style="178" customWidth="1"/>
    <col min="8199" max="8199" width="15.3984375" style="178" customWidth="1"/>
    <col min="8200" max="8200" width="2" style="178" customWidth="1"/>
    <col min="8201" max="8201" width="21.59765625" style="178" customWidth="1"/>
    <col min="8202" max="8202" width="19" style="178" customWidth="1"/>
    <col min="8203" max="8203" width="17" style="178" customWidth="1"/>
    <col min="8204" max="8204" width="14.59765625" style="178" customWidth="1"/>
    <col min="8205" max="8205" width="16.5" style="178" customWidth="1"/>
    <col min="8206" max="8206" width="14.59765625" style="178" bestFit="1" customWidth="1"/>
    <col min="8207" max="8208" width="7.59765625" style="178"/>
    <col min="8209" max="8209" width="15.3984375" style="178" customWidth="1"/>
    <col min="8210" max="8446" width="7.59765625" style="178"/>
    <col min="8447" max="8447" width="1.5" style="178" customWidth="1"/>
    <col min="8448" max="8448" width="26.5" style="178" customWidth="1"/>
    <col min="8449" max="8449" width="16.8984375" style="178" customWidth="1"/>
    <col min="8450" max="8450" width="23.8984375" style="178" customWidth="1"/>
    <col min="8451" max="8451" width="20.5" style="178" customWidth="1"/>
    <col min="8452" max="8452" width="23" style="178" customWidth="1"/>
    <col min="8453" max="8453" width="28.19921875" style="178" customWidth="1"/>
    <col min="8454" max="8454" width="27.69921875" style="178" customWidth="1"/>
    <col min="8455" max="8455" width="15.3984375" style="178" customWidth="1"/>
    <col min="8456" max="8456" width="2" style="178" customWidth="1"/>
    <col min="8457" max="8457" width="21.59765625" style="178" customWidth="1"/>
    <col min="8458" max="8458" width="19" style="178" customWidth="1"/>
    <col min="8459" max="8459" width="17" style="178" customWidth="1"/>
    <col min="8460" max="8460" width="14.59765625" style="178" customWidth="1"/>
    <col min="8461" max="8461" width="16.5" style="178" customWidth="1"/>
    <col min="8462" max="8462" width="14.59765625" style="178" bestFit="1" customWidth="1"/>
    <col min="8463" max="8464" width="7.59765625" style="178"/>
    <col min="8465" max="8465" width="15.3984375" style="178" customWidth="1"/>
    <col min="8466" max="8702" width="7.59765625" style="178"/>
    <col min="8703" max="8703" width="1.5" style="178" customWidth="1"/>
    <col min="8704" max="8704" width="26.5" style="178" customWidth="1"/>
    <col min="8705" max="8705" width="16.8984375" style="178" customWidth="1"/>
    <col min="8706" max="8706" width="23.8984375" style="178" customWidth="1"/>
    <col min="8707" max="8707" width="20.5" style="178" customWidth="1"/>
    <col min="8708" max="8708" width="23" style="178" customWidth="1"/>
    <col min="8709" max="8709" width="28.19921875" style="178" customWidth="1"/>
    <col min="8710" max="8710" width="27.69921875" style="178" customWidth="1"/>
    <col min="8711" max="8711" width="15.3984375" style="178" customWidth="1"/>
    <col min="8712" max="8712" width="2" style="178" customWidth="1"/>
    <col min="8713" max="8713" width="21.59765625" style="178" customWidth="1"/>
    <col min="8714" max="8714" width="19" style="178" customWidth="1"/>
    <col min="8715" max="8715" width="17" style="178" customWidth="1"/>
    <col min="8716" max="8716" width="14.59765625" style="178" customWidth="1"/>
    <col min="8717" max="8717" width="16.5" style="178" customWidth="1"/>
    <col min="8718" max="8718" width="14.59765625" style="178" bestFit="1" customWidth="1"/>
    <col min="8719" max="8720" width="7.59765625" style="178"/>
    <col min="8721" max="8721" width="15.3984375" style="178" customWidth="1"/>
    <col min="8722" max="8958" width="7.59765625" style="178"/>
    <col min="8959" max="8959" width="1.5" style="178" customWidth="1"/>
    <col min="8960" max="8960" width="26.5" style="178" customWidth="1"/>
    <col min="8961" max="8961" width="16.8984375" style="178" customWidth="1"/>
    <col min="8962" max="8962" width="23.8984375" style="178" customWidth="1"/>
    <col min="8963" max="8963" width="20.5" style="178" customWidth="1"/>
    <col min="8964" max="8964" width="23" style="178" customWidth="1"/>
    <col min="8965" max="8965" width="28.19921875" style="178" customWidth="1"/>
    <col min="8966" max="8966" width="27.69921875" style="178" customWidth="1"/>
    <col min="8967" max="8967" width="15.3984375" style="178" customWidth="1"/>
    <col min="8968" max="8968" width="2" style="178" customWidth="1"/>
    <col min="8969" max="8969" width="21.59765625" style="178" customWidth="1"/>
    <col min="8970" max="8970" width="19" style="178" customWidth="1"/>
    <col min="8971" max="8971" width="17" style="178" customWidth="1"/>
    <col min="8972" max="8972" width="14.59765625" style="178" customWidth="1"/>
    <col min="8973" max="8973" width="16.5" style="178" customWidth="1"/>
    <col min="8974" max="8974" width="14.59765625" style="178" bestFit="1" customWidth="1"/>
    <col min="8975" max="8976" width="7.59765625" style="178"/>
    <col min="8977" max="8977" width="15.3984375" style="178" customWidth="1"/>
    <col min="8978" max="9214" width="7.59765625" style="178"/>
    <col min="9215" max="9215" width="1.5" style="178" customWidth="1"/>
    <col min="9216" max="9216" width="26.5" style="178" customWidth="1"/>
    <col min="9217" max="9217" width="16.8984375" style="178" customWidth="1"/>
    <col min="9218" max="9218" width="23.8984375" style="178" customWidth="1"/>
    <col min="9219" max="9219" width="20.5" style="178" customWidth="1"/>
    <col min="9220" max="9220" width="23" style="178" customWidth="1"/>
    <col min="9221" max="9221" width="28.19921875" style="178" customWidth="1"/>
    <col min="9222" max="9222" width="27.69921875" style="178" customWidth="1"/>
    <col min="9223" max="9223" width="15.3984375" style="178" customWidth="1"/>
    <col min="9224" max="9224" width="2" style="178" customWidth="1"/>
    <col min="9225" max="9225" width="21.59765625" style="178" customWidth="1"/>
    <col min="9226" max="9226" width="19" style="178" customWidth="1"/>
    <col min="9227" max="9227" width="17" style="178" customWidth="1"/>
    <col min="9228" max="9228" width="14.59765625" style="178" customWidth="1"/>
    <col min="9229" max="9229" width="16.5" style="178" customWidth="1"/>
    <col min="9230" max="9230" width="14.59765625" style="178" bestFit="1" customWidth="1"/>
    <col min="9231" max="9232" width="7.59765625" style="178"/>
    <col min="9233" max="9233" width="15.3984375" style="178" customWidth="1"/>
    <col min="9234" max="9470" width="7.59765625" style="178"/>
    <col min="9471" max="9471" width="1.5" style="178" customWidth="1"/>
    <col min="9472" max="9472" width="26.5" style="178" customWidth="1"/>
    <col min="9473" max="9473" width="16.8984375" style="178" customWidth="1"/>
    <col min="9474" max="9474" width="23.8984375" style="178" customWidth="1"/>
    <col min="9475" max="9475" width="20.5" style="178" customWidth="1"/>
    <col min="9476" max="9476" width="23" style="178" customWidth="1"/>
    <col min="9477" max="9477" width="28.19921875" style="178" customWidth="1"/>
    <col min="9478" max="9478" width="27.69921875" style="178" customWidth="1"/>
    <col min="9479" max="9479" width="15.3984375" style="178" customWidth="1"/>
    <col min="9480" max="9480" width="2" style="178" customWidth="1"/>
    <col min="9481" max="9481" width="21.59765625" style="178" customWidth="1"/>
    <col min="9482" max="9482" width="19" style="178" customWidth="1"/>
    <col min="9483" max="9483" width="17" style="178" customWidth="1"/>
    <col min="9484" max="9484" width="14.59765625" style="178" customWidth="1"/>
    <col min="9485" max="9485" width="16.5" style="178" customWidth="1"/>
    <col min="9486" max="9486" width="14.59765625" style="178" bestFit="1" customWidth="1"/>
    <col min="9487" max="9488" width="7.59765625" style="178"/>
    <col min="9489" max="9489" width="15.3984375" style="178" customWidth="1"/>
    <col min="9490" max="9726" width="7.59765625" style="178"/>
    <col min="9727" max="9727" width="1.5" style="178" customWidth="1"/>
    <col min="9728" max="9728" width="26.5" style="178" customWidth="1"/>
    <col min="9729" max="9729" width="16.8984375" style="178" customWidth="1"/>
    <col min="9730" max="9730" width="23.8984375" style="178" customWidth="1"/>
    <col min="9731" max="9731" width="20.5" style="178" customWidth="1"/>
    <col min="9732" max="9732" width="23" style="178" customWidth="1"/>
    <col min="9733" max="9733" width="28.19921875" style="178" customWidth="1"/>
    <col min="9734" max="9734" width="27.69921875" style="178" customWidth="1"/>
    <col min="9735" max="9735" width="15.3984375" style="178" customWidth="1"/>
    <col min="9736" max="9736" width="2" style="178" customWidth="1"/>
    <col min="9737" max="9737" width="21.59765625" style="178" customWidth="1"/>
    <col min="9738" max="9738" width="19" style="178" customWidth="1"/>
    <col min="9739" max="9739" width="17" style="178" customWidth="1"/>
    <col min="9740" max="9740" width="14.59765625" style="178" customWidth="1"/>
    <col min="9741" max="9741" width="16.5" style="178" customWidth="1"/>
    <col min="9742" max="9742" width="14.59765625" style="178" bestFit="1" customWidth="1"/>
    <col min="9743" max="9744" width="7.59765625" style="178"/>
    <col min="9745" max="9745" width="15.3984375" style="178" customWidth="1"/>
    <col min="9746" max="9982" width="7.59765625" style="178"/>
    <col min="9983" max="9983" width="1.5" style="178" customWidth="1"/>
    <col min="9984" max="9984" width="26.5" style="178" customWidth="1"/>
    <col min="9985" max="9985" width="16.8984375" style="178" customWidth="1"/>
    <col min="9986" max="9986" width="23.8984375" style="178" customWidth="1"/>
    <col min="9987" max="9987" width="20.5" style="178" customWidth="1"/>
    <col min="9988" max="9988" width="23" style="178" customWidth="1"/>
    <col min="9989" max="9989" width="28.19921875" style="178" customWidth="1"/>
    <col min="9990" max="9990" width="27.69921875" style="178" customWidth="1"/>
    <col min="9991" max="9991" width="15.3984375" style="178" customWidth="1"/>
    <col min="9992" max="9992" width="2" style="178" customWidth="1"/>
    <col min="9993" max="9993" width="21.59765625" style="178" customWidth="1"/>
    <col min="9994" max="9994" width="19" style="178" customWidth="1"/>
    <col min="9995" max="9995" width="17" style="178" customWidth="1"/>
    <col min="9996" max="9996" width="14.59765625" style="178" customWidth="1"/>
    <col min="9997" max="9997" width="16.5" style="178" customWidth="1"/>
    <col min="9998" max="9998" width="14.59765625" style="178" bestFit="1" customWidth="1"/>
    <col min="9999" max="10000" width="7.59765625" style="178"/>
    <col min="10001" max="10001" width="15.3984375" style="178" customWidth="1"/>
    <col min="10002" max="10238" width="7.59765625" style="178"/>
    <col min="10239" max="10239" width="1.5" style="178" customWidth="1"/>
    <col min="10240" max="10240" width="26.5" style="178" customWidth="1"/>
    <col min="10241" max="10241" width="16.8984375" style="178" customWidth="1"/>
    <col min="10242" max="10242" width="23.8984375" style="178" customWidth="1"/>
    <col min="10243" max="10243" width="20.5" style="178" customWidth="1"/>
    <col min="10244" max="10244" width="23" style="178" customWidth="1"/>
    <col min="10245" max="10245" width="28.19921875" style="178" customWidth="1"/>
    <col min="10246" max="10246" width="27.69921875" style="178" customWidth="1"/>
    <col min="10247" max="10247" width="15.3984375" style="178" customWidth="1"/>
    <col min="10248" max="10248" width="2" style="178" customWidth="1"/>
    <col min="10249" max="10249" width="21.59765625" style="178" customWidth="1"/>
    <col min="10250" max="10250" width="19" style="178" customWidth="1"/>
    <col min="10251" max="10251" width="17" style="178" customWidth="1"/>
    <col min="10252" max="10252" width="14.59765625" style="178" customWidth="1"/>
    <col min="10253" max="10253" width="16.5" style="178" customWidth="1"/>
    <col min="10254" max="10254" width="14.59765625" style="178" bestFit="1" customWidth="1"/>
    <col min="10255" max="10256" width="7.59765625" style="178"/>
    <col min="10257" max="10257" width="15.3984375" style="178" customWidth="1"/>
    <col min="10258" max="10494" width="7.59765625" style="178"/>
    <col min="10495" max="10495" width="1.5" style="178" customWidth="1"/>
    <col min="10496" max="10496" width="26.5" style="178" customWidth="1"/>
    <col min="10497" max="10497" width="16.8984375" style="178" customWidth="1"/>
    <col min="10498" max="10498" width="23.8984375" style="178" customWidth="1"/>
    <col min="10499" max="10499" width="20.5" style="178" customWidth="1"/>
    <col min="10500" max="10500" width="23" style="178" customWidth="1"/>
    <col min="10501" max="10501" width="28.19921875" style="178" customWidth="1"/>
    <col min="10502" max="10502" width="27.69921875" style="178" customWidth="1"/>
    <col min="10503" max="10503" width="15.3984375" style="178" customWidth="1"/>
    <col min="10504" max="10504" width="2" style="178" customWidth="1"/>
    <col min="10505" max="10505" width="21.59765625" style="178" customWidth="1"/>
    <col min="10506" max="10506" width="19" style="178" customWidth="1"/>
    <col min="10507" max="10507" width="17" style="178" customWidth="1"/>
    <col min="10508" max="10508" width="14.59765625" style="178" customWidth="1"/>
    <col min="10509" max="10509" width="16.5" style="178" customWidth="1"/>
    <col min="10510" max="10510" width="14.59765625" style="178" bestFit="1" customWidth="1"/>
    <col min="10511" max="10512" width="7.59765625" style="178"/>
    <col min="10513" max="10513" width="15.3984375" style="178" customWidth="1"/>
    <col min="10514" max="10750" width="7.59765625" style="178"/>
    <col min="10751" max="10751" width="1.5" style="178" customWidth="1"/>
    <col min="10752" max="10752" width="26.5" style="178" customWidth="1"/>
    <col min="10753" max="10753" width="16.8984375" style="178" customWidth="1"/>
    <col min="10754" max="10754" width="23.8984375" style="178" customWidth="1"/>
    <col min="10755" max="10755" width="20.5" style="178" customWidth="1"/>
    <col min="10756" max="10756" width="23" style="178" customWidth="1"/>
    <col min="10757" max="10757" width="28.19921875" style="178" customWidth="1"/>
    <col min="10758" max="10758" width="27.69921875" style="178" customWidth="1"/>
    <col min="10759" max="10759" width="15.3984375" style="178" customWidth="1"/>
    <col min="10760" max="10760" width="2" style="178" customWidth="1"/>
    <col min="10761" max="10761" width="21.59765625" style="178" customWidth="1"/>
    <col min="10762" max="10762" width="19" style="178" customWidth="1"/>
    <col min="10763" max="10763" width="17" style="178" customWidth="1"/>
    <col min="10764" max="10764" width="14.59765625" style="178" customWidth="1"/>
    <col min="10765" max="10765" width="16.5" style="178" customWidth="1"/>
    <col min="10766" max="10766" width="14.59765625" style="178" bestFit="1" customWidth="1"/>
    <col min="10767" max="10768" width="7.59765625" style="178"/>
    <col min="10769" max="10769" width="15.3984375" style="178" customWidth="1"/>
    <col min="10770" max="11006" width="7.59765625" style="178"/>
    <col min="11007" max="11007" width="1.5" style="178" customWidth="1"/>
    <col min="11008" max="11008" width="26.5" style="178" customWidth="1"/>
    <col min="11009" max="11009" width="16.8984375" style="178" customWidth="1"/>
    <col min="11010" max="11010" width="23.8984375" style="178" customWidth="1"/>
    <col min="11011" max="11011" width="20.5" style="178" customWidth="1"/>
    <col min="11012" max="11012" width="23" style="178" customWidth="1"/>
    <col min="11013" max="11013" width="28.19921875" style="178" customWidth="1"/>
    <col min="11014" max="11014" width="27.69921875" style="178" customWidth="1"/>
    <col min="11015" max="11015" width="15.3984375" style="178" customWidth="1"/>
    <col min="11016" max="11016" width="2" style="178" customWidth="1"/>
    <col min="11017" max="11017" width="21.59765625" style="178" customWidth="1"/>
    <col min="11018" max="11018" width="19" style="178" customWidth="1"/>
    <col min="11019" max="11019" width="17" style="178" customWidth="1"/>
    <col min="11020" max="11020" width="14.59765625" style="178" customWidth="1"/>
    <col min="11021" max="11021" width="16.5" style="178" customWidth="1"/>
    <col min="11022" max="11022" width="14.59765625" style="178" bestFit="1" customWidth="1"/>
    <col min="11023" max="11024" width="7.59765625" style="178"/>
    <col min="11025" max="11025" width="15.3984375" style="178" customWidth="1"/>
    <col min="11026" max="11262" width="7.59765625" style="178"/>
    <col min="11263" max="11263" width="1.5" style="178" customWidth="1"/>
    <col min="11264" max="11264" width="26.5" style="178" customWidth="1"/>
    <col min="11265" max="11265" width="16.8984375" style="178" customWidth="1"/>
    <col min="11266" max="11266" width="23.8984375" style="178" customWidth="1"/>
    <col min="11267" max="11267" width="20.5" style="178" customWidth="1"/>
    <col min="11268" max="11268" width="23" style="178" customWidth="1"/>
    <col min="11269" max="11269" width="28.19921875" style="178" customWidth="1"/>
    <col min="11270" max="11270" width="27.69921875" style="178" customWidth="1"/>
    <col min="11271" max="11271" width="15.3984375" style="178" customWidth="1"/>
    <col min="11272" max="11272" width="2" style="178" customWidth="1"/>
    <col min="11273" max="11273" width="21.59765625" style="178" customWidth="1"/>
    <col min="11274" max="11274" width="19" style="178" customWidth="1"/>
    <col min="11275" max="11275" width="17" style="178" customWidth="1"/>
    <col min="11276" max="11276" width="14.59765625" style="178" customWidth="1"/>
    <col min="11277" max="11277" width="16.5" style="178" customWidth="1"/>
    <col min="11278" max="11278" width="14.59765625" style="178" bestFit="1" customWidth="1"/>
    <col min="11279" max="11280" width="7.59765625" style="178"/>
    <col min="11281" max="11281" width="15.3984375" style="178" customWidth="1"/>
    <col min="11282" max="11518" width="7.59765625" style="178"/>
    <col min="11519" max="11519" width="1.5" style="178" customWidth="1"/>
    <col min="11520" max="11520" width="26.5" style="178" customWidth="1"/>
    <col min="11521" max="11521" width="16.8984375" style="178" customWidth="1"/>
    <col min="11522" max="11522" width="23.8984375" style="178" customWidth="1"/>
    <col min="11523" max="11523" width="20.5" style="178" customWidth="1"/>
    <col min="11524" max="11524" width="23" style="178" customWidth="1"/>
    <col min="11525" max="11525" width="28.19921875" style="178" customWidth="1"/>
    <col min="11526" max="11526" width="27.69921875" style="178" customWidth="1"/>
    <col min="11527" max="11527" width="15.3984375" style="178" customWidth="1"/>
    <col min="11528" max="11528" width="2" style="178" customWidth="1"/>
    <col min="11529" max="11529" width="21.59765625" style="178" customWidth="1"/>
    <col min="11530" max="11530" width="19" style="178" customWidth="1"/>
    <col min="11531" max="11531" width="17" style="178" customWidth="1"/>
    <col min="11532" max="11532" width="14.59765625" style="178" customWidth="1"/>
    <col min="11533" max="11533" width="16.5" style="178" customWidth="1"/>
    <col min="11534" max="11534" width="14.59765625" style="178" bestFit="1" customWidth="1"/>
    <col min="11535" max="11536" width="7.59765625" style="178"/>
    <col min="11537" max="11537" width="15.3984375" style="178" customWidth="1"/>
    <col min="11538" max="11774" width="7.59765625" style="178"/>
    <col min="11775" max="11775" width="1.5" style="178" customWidth="1"/>
    <col min="11776" max="11776" width="26.5" style="178" customWidth="1"/>
    <col min="11777" max="11777" width="16.8984375" style="178" customWidth="1"/>
    <col min="11778" max="11778" width="23.8984375" style="178" customWidth="1"/>
    <col min="11779" max="11779" width="20.5" style="178" customWidth="1"/>
    <col min="11780" max="11780" width="23" style="178" customWidth="1"/>
    <col min="11781" max="11781" width="28.19921875" style="178" customWidth="1"/>
    <col min="11782" max="11782" width="27.69921875" style="178" customWidth="1"/>
    <col min="11783" max="11783" width="15.3984375" style="178" customWidth="1"/>
    <col min="11784" max="11784" width="2" style="178" customWidth="1"/>
    <col min="11785" max="11785" width="21.59765625" style="178" customWidth="1"/>
    <col min="11786" max="11786" width="19" style="178" customWidth="1"/>
    <col min="11787" max="11787" width="17" style="178" customWidth="1"/>
    <col min="11788" max="11788" width="14.59765625" style="178" customWidth="1"/>
    <col min="11789" max="11789" width="16.5" style="178" customWidth="1"/>
    <col min="11790" max="11790" width="14.59765625" style="178" bestFit="1" customWidth="1"/>
    <col min="11791" max="11792" width="7.59765625" style="178"/>
    <col min="11793" max="11793" width="15.3984375" style="178" customWidth="1"/>
    <col min="11794" max="12030" width="7.59765625" style="178"/>
    <col min="12031" max="12031" width="1.5" style="178" customWidth="1"/>
    <col min="12032" max="12032" width="26.5" style="178" customWidth="1"/>
    <col min="12033" max="12033" width="16.8984375" style="178" customWidth="1"/>
    <col min="12034" max="12034" width="23.8984375" style="178" customWidth="1"/>
    <col min="12035" max="12035" width="20.5" style="178" customWidth="1"/>
    <col min="12036" max="12036" width="23" style="178" customWidth="1"/>
    <col min="12037" max="12037" width="28.19921875" style="178" customWidth="1"/>
    <col min="12038" max="12038" width="27.69921875" style="178" customWidth="1"/>
    <col min="12039" max="12039" width="15.3984375" style="178" customWidth="1"/>
    <col min="12040" max="12040" width="2" style="178" customWidth="1"/>
    <col min="12041" max="12041" width="21.59765625" style="178" customWidth="1"/>
    <col min="12042" max="12042" width="19" style="178" customWidth="1"/>
    <col min="12043" max="12043" width="17" style="178" customWidth="1"/>
    <col min="12044" max="12044" width="14.59765625" style="178" customWidth="1"/>
    <col min="12045" max="12045" width="16.5" style="178" customWidth="1"/>
    <col min="12046" max="12046" width="14.59765625" style="178" bestFit="1" customWidth="1"/>
    <col min="12047" max="12048" width="7.59765625" style="178"/>
    <col min="12049" max="12049" width="15.3984375" style="178" customWidth="1"/>
    <col min="12050" max="12286" width="7.59765625" style="178"/>
    <col min="12287" max="12287" width="1.5" style="178" customWidth="1"/>
    <col min="12288" max="12288" width="26.5" style="178" customWidth="1"/>
    <col min="12289" max="12289" width="16.8984375" style="178" customWidth="1"/>
    <col min="12290" max="12290" width="23.8984375" style="178" customWidth="1"/>
    <col min="12291" max="12291" width="20.5" style="178" customWidth="1"/>
    <col min="12292" max="12292" width="23" style="178" customWidth="1"/>
    <col min="12293" max="12293" width="28.19921875" style="178" customWidth="1"/>
    <col min="12294" max="12294" width="27.69921875" style="178" customWidth="1"/>
    <col min="12295" max="12295" width="15.3984375" style="178" customWidth="1"/>
    <col min="12296" max="12296" width="2" style="178" customWidth="1"/>
    <col min="12297" max="12297" width="21.59765625" style="178" customWidth="1"/>
    <col min="12298" max="12298" width="19" style="178" customWidth="1"/>
    <col min="12299" max="12299" width="17" style="178" customWidth="1"/>
    <col min="12300" max="12300" width="14.59765625" style="178" customWidth="1"/>
    <col min="12301" max="12301" width="16.5" style="178" customWidth="1"/>
    <col min="12302" max="12302" width="14.59765625" style="178" bestFit="1" customWidth="1"/>
    <col min="12303" max="12304" width="7.59765625" style="178"/>
    <col min="12305" max="12305" width="15.3984375" style="178" customWidth="1"/>
    <col min="12306" max="12542" width="7.59765625" style="178"/>
    <col min="12543" max="12543" width="1.5" style="178" customWidth="1"/>
    <col min="12544" max="12544" width="26.5" style="178" customWidth="1"/>
    <col min="12545" max="12545" width="16.8984375" style="178" customWidth="1"/>
    <col min="12546" max="12546" width="23.8984375" style="178" customWidth="1"/>
    <col min="12547" max="12547" width="20.5" style="178" customWidth="1"/>
    <col min="12548" max="12548" width="23" style="178" customWidth="1"/>
    <col min="12549" max="12549" width="28.19921875" style="178" customWidth="1"/>
    <col min="12550" max="12550" width="27.69921875" style="178" customWidth="1"/>
    <col min="12551" max="12551" width="15.3984375" style="178" customWidth="1"/>
    <col min="12552" max="12552" width="2" style="178" customWidth="1"/>
    <col min="12553" max="12553" width="21.59765625" style="178" customWidth="1"/>
    <col min="12554" max="12554" width="19" style="178" customWidth="1"/>
    <col min="12555" max="12555" width="17" style="178" customWidth="1"/>
    <col min="12556" max="12556" width="14.59765625" style="178" customWidth="1"/>
    <col min="12557" max="12557" width="16.5" style="178" customWidth="1"/>
    <col min="12558" max="12558" width="14.59765625" style="178" bestFit="1" customWidth="1"/>
    <col min="12559" max="12560" width="7.59765625" style="178"/>
    <col min="12561" max="12561" width="15.3984375" style="178" customWidth="1"/>
    <col min="12562" max="12798" width="7.59765625" style="178"/>
    <col min="12799" max="12799" width="1.5" style="178" customWidth="1"/>
    <col min="12800" max="12800" width="26.5" style="178" customWidth="1"/>
    <col min="12801" max="12801" width="16.8984375" style="178" customWidth="1"/>
    <col min="12802" max="12802" width="23.8984375" style="178" customWidth="1"/>
    <col min="12803" max="12803" width="20.5" style="178" customWidth="1"/>
    <col min="12804" max="12804" width="23" style="178" customWidth="1"/>
    <col min="12805" max="12805" width="28.19921875" style="178" customWidth="1"/>
    <col min="12806" max="12806" width="27.69921875" style="178" customWidth="1"/>
    <col min="12807" max="12807" width="15.3984375" style="178" customWidth="1"/>
    <col min="12808" max="12808" width="2" style="178" customWidth="1"/>
    <col min="12809" max="12809" width="21.59765625" style="178" customWidth="1"/>
    <col min="12810" max="12810" width="19" style="178" customWidth="1"/>
    <col min="12811" max="12811" width="17" style="178" customWidth="1"/>
    <col min="12812" max="12812" width="14.59765625" style="178" customWidth="1"/>
    <col min="12813" max="12813" width="16.5" style="178" customWidth="1"/>
    <col min="12814" max="12814" width="14.59765625" style="178" bestFit="1" customWidth="1"/>
    <col min="12815" max="12816" width="7.59765625" style="178"/>
    <col min="12817" max="12817" width="15.3984375" style="178" customWidth="1"/>
    <col min="12818" max="13054" width="7.59765625" style="178"/>
    <col min="13055" max="13055" width="1.5" style="178" customWidth="1"/>
    <col min="13056" max="13056" width="26.5" style="178" customWidth="1"/>
    <col min="13057" max="13057" width="16.8984375" style="178" customWidth="1"/>
    <col min="13058" max="13058" width="23.8984375" style="178" customWidth="1"/>
    <col min="13059" max="13059" width="20.5" style="178" customWidth="1"/>
    <col min="13060" max="13060" width="23" style="178" customWidth="1"/>
    <col min="13061" max="13061" width="28.19921875" style="178" customWidth="1"/>
    <col min="13062" max="13062" width="27.69921875" style="178" customWidth="1"/>
    <col min="13063" max="13063" width="15.3984375" style="178" customWidth="1"/>
    <col min="13064" max="13064" width="2" style="178" customWidth="1"/>
    <col min="13065" max="13065" width="21.59765625" style="178" customWidth="1"/>
    <col min="13066" max="13066" width="19" style="178" customWidth="1"/>
    <col min="13067" max="13067" width="17" style="178" customWidth="1"/>
    <col min="13068" max="13068" width="14.59765625" style="178" customWidth="1"/>
    <col min="13069" max="13069" width="16.5" style="178" customWidth="1"/>
    <col min="13070" max="13070" width="14.59765625" style="178" bestFit="1" customWidth="1"/>
    <col min="13071" max="13072" width="7.59765625" style="178"/>
    <col min="13073" max="13073" width="15.3984375" style="178" customWidth="1"/>
    <col min="13074" max="13310" width="7.59765625" style="178"/>
    <col min="13311" max="13311" width="1.5" style="178" customWidth="1"/>
    <col min="13312" max="13312" width="26.5" style="178" customWidth="1"/>
    <col min="13313" max="13313" width="16.8984375" style="178" customWidth="1"/>
    <col min="13314" max="13314" width="23.8984375" style="178" customWidth="1"/>
    <col min="13315" max="13315" width="20.5" style="178" customWidth="1"/>
    <col min="13316" max="13316" width="23" style="178" customWidth="1"/>
    <col min="13317" max="13317" width="28.19921875" style="178" customWidth="1"/>
    <col min="13318" max="13318" width="27.69921875" style="178" customWidth="1"/>
    <col min="13319" max="13319" width="15.3984375" style="178" customWidth="1"/>
    <col min="13320" max="13320" width="2" style="178" customWidth="1"/>
    <col min="13321" max="13321" width="21.59765625" style="178" customWidth="1"/>
    <col min="13322" max="13322" width="19" style="178" customWidth="1"/>
    <col min="13323" max="13323" width="17" style="178" customWidth="1"/>
    <col min="13324" max="13324" width="14.59765625" style="178" customWidth="1"/>
    <col min="13325" max="13325" width="16.5" style="178" customWidth="1"/>
    <col min="13326" max="13326" width="14.59765625" style="178" bestFit="1" customWidth="1"/>
    <col min="13327" max="13328" width="7.59765625" style="178"/>
    <col min="13329" max="13329" width="15.3984375" style="178" customWidth="1"/>
    <col min="13330" max="13566" width="7.59765625" style="178"/>
    <col min="13567" max="13567" width="1.5" style="178" customWidth="1"/>
    <col min="13568" max="13568" width="26.5" style="178" customWidth="1"/>
    <col min="13569" max="13569" width="16.8984375" style="178" customWidth="1"/>
    <col min="13570" max="13570" width="23.8984375" style="178" customWidth="1"/>
    <col min="13571" max="13571" width="20.5" style="178" customWidth="1"/>
    <col min="13572" max="13572" width="23" style="178" customWidth="1"/>
    <col min="13573" max="13573" width="28.19921875" style="178" customWidth="1"/>
    <col min="13574" max="13574" width="27.69921875" style="178" customWidth="1"/>
    <col min="13575" max="13575" width="15.3984375" style="178" customWidth="1"/>
    <col min="13576" max="13576" width="2" style="178" customWidth="1"/>
    <col min="13577" max="13577" width="21.59765625" style="178" customWidth="1"/>
    <col min="13578" max="13578" width="19" style="178" customWidth="1"/>
    <col min="13579" max="13579" width="17" style="178" customWidth="1"/>
    <col min="13580" max="13580" width="14.59765625" style="178" customWidth="1"/>
    <col min="13581" max="13581" width="16.5" style="178" customWidth="1"/>
    <col min="13582" max="13582" width="14.59765625" style="178" bestFit="1" customWidth="1"/>
    <col min="13583" max="13584" width="7.59765625" style="178"/>
    <col min="13585" max="13585" width="15.3984375" style="178" customWidth="1"/>
    <col min="13586" max="13822" width="7.59765625" style="178"/>
    <col min="13823" max="13823" width="1.5" style="178" customWidth="1"/>
    <col min="13824" max="13824" width="26.5" style="178" customWidth="1"/>
    <col min="13825" max="13825" width="16.8984375" style="178" customWidth="1"/>
    <col min="13826" max="13826" width="23.8984375" style="178" customWidth="1"/>
    <col min="13827" max="13827" width="20.5" style="178" customWidth="1"/>
    <col min="13828" max="13828" width="23" style="178" customWidth="1"/>
    <col min="13829" max="13829" width="28.19921875" style="178" customWidth="1"/>
    <col min="13830" max="13830" width="27.69921875" style="178" customWidth="1"/>
    <col min="13831" max="13831" width="15.3984375" style="178" customWidth="1"/>
    <col min="13832" max="13832" width="2" style="178" customWidth="1"/>
    <col min="13833" max="13833" width="21.59765625" style="178" customWidth="1"/>
    <col min="13834" max="13834" width="19" style="178" customWidth="1"/>
    <col min="13835" max="13835" width="17" style="178" customWidth="1"/>
    <col min="13836" max="13836" width="14.59765625" style="178" customWidth="1"/>
    <col min="13837" max="13837" width="16.5" style="178" customWidth="1"/>
    <col min="13838" max="13838" width="14.59765625" style="178" bestFit="1" customWidth="1"/>
    <col min="13839" max="13840" width="7.59765625" style="178"/>
    <col min="13841" max="13841" width="15.3984375" style="178" customWidth="1"/>
    <col min="13842" max="14078" width="7.59765625" style="178"/>
    <col min="14079" max="14079" width="1.5" style="178" customWidth="1"/>
    <col min="14080" max="14080" width="26.5" style="178" customWidth="1"/>
    <col min="14081" max="14081" width="16.8984375" style="178" customWidth="1"/>
    <col min="14082" max="14082" width="23.8984375" style="178" customWidth="1"/>
    <col min="14083" max="14083" width="20.5" style="178" customWidth="1"/>
    <col min="14084" max="14084" width="23" style="178" customWidth="1"/>
    <col min="14085" max="14085" width="28.19921875" style="178" customWidth="1"/>
    <col min="14086" max="14086" width="27.69921875" style="178" customWidth="1"/>
    <col min="14087" max="14087" width="15.3984375" style="178" customWidth="1"/>
    <col min="14088" max="14088" width="2" style="178" customWidth="1"/>
    <col min="14089" max="14089" width="21.59765625" style="178" customWidth="1"/>
    <col min="14090" max="14090" width="19" style="178" customWidth="1"/>
    <col min="14091" max="14091" width="17" style="178" customWidth="1"/>
    <col min="14092" max="14092" width="14.59765625" style="178" customWidth="1"/>
    <col min="14093" max="14093" width="16.5" style="178" customWidth="1"/>
    <col min="14094" max="14094" width="14.59765625" style="178" bestFit="1" customWidth="1"/>
    <col min="14095" max="14096" width="7.59765625" style="178"/>
    <col min="14097" max="14097" width="15.3984375" style="178" customWidth="1"/>
    <col min="14098" max="14334" width="7.59765625" style="178"/>
    <col min="14335" max="14335" width="1.5" style="178" customWidth="1"/>
    <col min="14336" max="14336" width="26.5" style="178" customWidth="1"/>
    <col min="14337" max="14337" width="16.8984375" style="178" customWidth="1"/>
    <col min="14338" max="14338" width="23.8984375" style="178" customWidth="1"/>
    <col min="14339" max="14339" width="20.5" style="178" customWidth="1"/>
    <col min="14340" max="14340" width="23" style="178" customWidth="1"/>
    <col min="14341" max="14341" width="28.19921875" style="178" customWidth="1"/>
    <col min="14342" max="14342" width="27.69921875" style="178" customWidth="1"/>
    <col min="14343" max="14343" width="15.3984375" style="178" customWidth="1"/>
    <col min="14344" max="14344" width="2" style="178" customWidth="1"/>
    <col min="14345" max="14345" width="21.59765625" style="178" customWidth="1"/>
    <col min="14346" max="14346" width="19" style="178" customWidth="1"/>
    <col min="14347" max="14347" width="17" style="178" customWidth="1"/>
    <col min="14348" max="14348" width="14.59765625" style="178" customWidth="1"/>
    <col min="14349" max="14349" width="16.5" style="178" customWidth="1"/>
    <col min="14350" max="14350" width="14.59765625" style="178" bestFit="1" customWidth="1"/>
    <col min="14351" max="14352" width="7.59765625" style="178"/>
    <col min="14353" max="14353" width="15.3984375" style="178" customWidth="1"/>
    <col min="14354" max="14590" width="7.59765625" style="178"/>
    <col min="14591" max="14591" width="1.5" style="178" customWidth="1"/>
    <col min="14592" max="14592" width="26.5" style="178" customWidth="1"/>
    <col min="14593" max="14593" width="16.8984375" style="178" customWidth="1"/>
    <col min="14594" max="14594" width="23.8984375" style="178" customWidth="1"/>
    <col min="14595" max="14595" width="20.5" style="178" customWidth="1"/>
    <col min="14596" max="14596" width="23" style="178" customWidth="1"/>
    <col min="14597" max="14597" width="28.19921875" style="178" customWidth="1"/>
    <col min="14598" max="14598" width="27.69921875" style="178" customWidth="1"/>
    <col min="14599" max="14599" width="15.3984375" style="178" customWidth="1"/>
    <col min="14600" max="14600" width="2" style="178" customWidth="1"/>
    <col min="14601" max="14601" width="21.59765625" style="178" customWidth="1"/>
    <col min="14602" max="14602" width="19" style="178" customWidth="1"/>
    <col min="14603" max="14603" width="17" style="178" customWidth="1"/>
    <col min="14604" max="14604" width="14.59765625" style="178" customWidth="1"/>
    <col min="14605" max="14605" width="16.5" style="178" customWidth="1"/>
    <col min="14606" max="14606" width="14.59765625" style="178" bestFit="1" customWidth="1"/>
    <col min="14607" max="14608" width="7.59765625" style="178"/>
    <col min="14609" max="14609" width="15.3984375" style="178" customWidth="1"/>
    <col min="14610" max="14846" width="7.59765625" style="178"/>
    <col min="14847" max="14847" width="1.5" style="178" customWidth="1"/>
    <col min="14848" max="14848" width="26.5" style="178" customWidth="1"/>
    <col min="14849" max="14849" width="16.8984375" style="178" customWidth="1"/>
    <col min="14850" max="14850" width="23.8984375" style="178" customWidth="1"/>
    <col min="14851" max="14851" width="20.5" style="178" customWidth="1"/>
    <col min="14852" max="14852" width="23" style="178" customWidth="1"/>
    <col min="14853" max="14853" width="28.19921875" style="178" customWidth="1"/>
    <col min="14854" max="14854" width="27.69921875" style="178" customWidth="1"/>
    <col min="14855" max="14855" width="15.3984375" style="178" customWidth="1"/>
    <col min="14856" max="14856" width="2" style="178" customWidth="1"/>
    <col min="14857" max="14857" width="21.59765625" style="178" customWidth="1"/>
    <col min="14858" max="14858" width="19" style="178" customWidth="1"/>
    <col min="14859" max="14859" width="17" style="178" customWidth="1"/>
    <col min="14860" max="14860" width="14.59765625" style="178" customWidth="1"/>
    <col min="14861" max="14861" width="16.5" style="178" customWidth="1"/>
    <col min="14862" max="14862" width="14.59765625" style="178" bestFit="1" customWidth="1"/>
    <col min="14863" max="14864" width="7.59765625" style="178"/>
    <col min="14865" max="14865" width="15.3984375" style="178" customWidth="1"/>
    <col min="14866" max="15102" width="7.59765625" style="178"/>
    <col min="15103" max="15103" width="1.5" style="178" customWidth="1"/>
    <col min="15104" max="15104" width="26.5" style="178" customWidth="1"/>
    <col min="15105" max="15105" width="16.8984375" style="178" customWidth="1"/>
    <col min="15106" max="15106" width="23.8984375" style="178" customWidth="1"/>
    <col min="15107" max="15107" width="20.5" style="178" customWidth="1"/>
    <col min="15108" max="15108" width="23" style="178" customWidth="1"/>
    <col min="15109" max="15109" width="28.19921875" style="178" customWidth="1"/>
    <col min="15110" max="15110" width="27.69921875" style="178" customWidth="1"/>
    <col min="15111" max="15111" width="15.3984375" style="178" customWidth="1"/>
    <col min="15112" max="15112" width="2" style="178" customWidth="1"/>
    <col min="15113" max="15113" width="21.59765625" style="178" customWidth="1"/>
    <col min="15114" max="15114" width="19" style="178" customWidth="1"/>
    <col min="15115" max="15115" width="17" style="178" customWidth="1"/>
    <col min="15116" max="15116" width="14.59765625" style="178" customWidth="1"/>
    <col min="15117" max="15117" width="16.5" style="178" customWidth="1"/>
    <col min="15118" max="15118" width="14.59765625" style="178" bestFit="1" customWidth="1"/>
    <col min="15119" max="15120" width="7.59765625" style="178"/>
    <col min="15121" max="15121" width="15.3984375" style="178" customWidth="1"/>
    <col min="15122" max="15358" width="7.59765625" style="178"/>
    <col min="15359" max="15359" width="1.5" style="178" customWidth="1"/>
    <col min="15360" max="15360" width="26.5" style="178" customWidth="1"/>
    <col min="15361" max="15361" width="16.8984375" style="178" customWidth="1"/>
    <col min="15362" max="15362" width="23.8984375" style="178" customWidth="1"/>
    <col min="15363" max="15363" width="20.5" style="178" customWidth="1"/>
    <col min="15364" max="15364" width="23" style="178" customWidth="1"/>
    <col min="15365" max="15365" width="28.19921875" style="178" customWidth="1"/>
    <col min="15366" max="15366" width="27.69921875" style="178" customWidth="1"/>
    <col min="15367" max="15367" width="15.3984375" style="178" customWidth="1"/>
    <col min="15368" max="15368" width="2" style="178" customWidth="1"/>
    <col min="15369" max="15369" width="21.59765625" style="178" customWidth="1"/>
    <col min="15370" max="15370" width="19" style="178" customWidth="1"/>
    <col min="15371" max="15371" width="17" style="178" customWidth="1"/>
    <col min="15372" max="15372" width="14.59765625" style="178" customWidth="1"/>
    <col min="15373" max="15373" width="16.5" style="178" customWidth="1"/>
    <col min="15374" max="15374" width="14.59765625" style="178" bestFit="1" customWidth="1"/>
    <col min="15375" max="15376" width="7.59765625" style="178"/>
    <col min="15377" max="15377" width="15.3984375" style="178" customWidth="1"/>
    <col min="15378" max="15614" width="7.59765625" style="178"/>
    <col min="15615" max="15615" width="1.5" style="178" customWidth="1"/>
    <col min="15616" max="15616" width="26.5" style="178" customWidth="1"/>
    <col min="15617" max="15617" width="16.8984375" style="178" customWidth="1"/>
    <col min="15618" max="15618" width="23.8984375" style="178" customWidth="1"/>
    <col min="15619" max="15619" width="20.5" style="178" customWidth="1"/>
    <col min="15620" max="15620" width="23" style="178" customWidth="1"/>
    <col min="15621" max="15621" width="28.19921875" style="178" customWidth="1"/>
    <col min="15622" max="15622" width="27.69921875" style="178" customWidth="1"/>
    <col min="15623" max="15623" width="15.3984375" style="178" customWidth="1"/>
    <col min="15624" max="15624" width="2" style="178" customWidth="1"/>
    <col min="15625" max="15625" width="21.59765625" style="178" customWidth="1"/>
    <col min="15626" max="15626" width="19" style="178" customWidth="1"/>
    <col min="15627" max="15627" width="17" style="178" customWidth="1"/>
    <col min="15628" max="15628" width="14.59765625" style="178" customWidth="1"/>
    <col min="15629" max="15629" width="16.5" style="178" customWidth="1"/>
    <col min="15630" max="15630" width="14.59765625" style="178" bestFit="1" customWidth="1"/>
    <col min="15631" max="15632" width="7.59765625" style="178"/>
    <col min="15633" max="15633" width="15.3984375" style="178" customWidth="1"/>
    <col min="15634" max="15870" width="7.59765625" style="178"/>
    <col min="15871" max="15871" width="1.5" style="178" customWidth="1"/>
    <col min="15872" max="15872" width="26.5" style="178" customWidth="1"/>
    <col min="15873" max="15873" width="16.8984375" style="178" customWidth="1"/>
    <col min="15874" max="15874" width="23.8984375" style="178" customWidth="1"/>
    <col min="15875" max="15875" width="20.5" style="178" customWidth="1"/>
    <col min="15876" max="15876" width="23" style="178" customWidth="1"/>
    <col min="15877" max="15877" width="28.19921875" style="178" customWidth="1"/>
    <col min="15878" max="15878" width="27.69921875" style="178" customWidth="1"/>
    <col min="15879" max="15879" width="15.3984375" style="178" customWidth="1"/>
    <col min="15880" max="15880" width="2" style="178" customWidth="1"/>
    <col min="15881" max="15881" width="21.59765625" style="178" customWidth="1"/>
    <col min="15882" max="15882" width="19" style="178" customWidth="1"/>
    <col min="15883" max="15883" width="17" style="178" customWidth="1"/>
    <col min="15884" max="15884" width="14.59765625" style="178" customWidth="1"/>
    <col min="15885" max="15885" width="16.5" style="178" customWidth="1"/>
    <col min="15886" max="15886" width="14.59765625" style="178" bestFit="1" customWidth="1"/>
    <col min="15887" max="15888" width="7.59765625" style="178"/>
    <col min="15889" max="15889" width="15.3984375" style="178" customWidth="1"/>
    <col min="15890" max="16126" width="7.59765625" style="178"/>
    <col min="16127" max="16127" width="1.5" style="178" customWidth="1"/>
    <col min="16128" max="16128" width="26.5" style="178" customWidth="1"/>
    <col min="16129" max="16129" width="16.8984375" style="178" customWidth="1"/>
    <col min="16130" max="16130" width="23.8984375" style="178" customWidth="1"/>
    <col min="16131" max="16131" width="20.5" style="178" customWidth="1"/>
    <col min="16132" max="16132" width="23" style="178" customWidth="1"/>
    <col min="16133" max="16133" width="28.19921875" style="178" customWidth="1"/>
    <col min="16134" max="16134" width="27.69921875" style="178" customWidth="1"/>
    <col min="16135" max="16135" width="15.3984375" style="178" customWidth="1"/>
    <col min="16136" max="16136" width="2" style="178" customWidth="1"/>
    <col min="16137" max="16137" width="21.59765625" style="178" customWidth="1"/>
    <col min="16138" max="16138" width="19" style="178" customWidth="1"/>
    <col min="16139" max="16139" width="17" style="178" customWidth="1"/>
    <col min="16140" max="16140" width="14.59765625" style="178" customWidth="1"/>
    <col min="16141" max="16141" width="16.5" style="178" customWidth="1"/>
    <col min="16142" max="16142" width="14.59765625" style="178" bestFit="1" customWidth="1"/>
    <col min="16143" max="16144" width="7.59765625" style="178"/>
    <col min="16145" max="16145" width="15.3984375" style="178" customWidth="1"/>
    <col min="16146" max="16383" width="7.59765625" style="178"/>
    <col min="16384" max="16384" width="7.59765625" style="178" customWidth="1"/>
  </cols>
  <sheetData>
    <row r="1" spans="1:34" ht="23.4" customHeight="1" x14ac:dyDescent="0.25">
      <c r="A1" s="179" t="s">
        <v>144</v>
      </c>
      <c r="B1" s="242"/>
      <c r="C1" s="237"/>
      <c r="D1" s="227"/>
      <c r="E1" s="238"/>
      <c r="F1" s="242"/>
      <c r="G1" s="237"/>
      <c r="H1" s="238"/>
      <c r="I1" s="237"/>
      <c r="J1" s="240"/>
      <c r="K1" s="240"/>
    </row>
    <row r="2" spans="1:34" ht="23.4" customHeight="1" x14ac:dyDescent="0.25">
      <c r="A2" s="179"/>
      <c r="B2" s="242"/>
      <c r="C2" s="237"/>
      <c r="D2" s="227"/>
      <c r="E2" s="238"/>
      <c r="F2" s="242"/>
      <c r="G2" s="237"/>
      <c r="H2" s="238"/>
      <c r="I2" s="237"/>
      <c r="J2" s="240"/>
      <c r="K2" s="240"/>
    </row>
    <row r="3" spans="1:34" ht="23.4" customHeight="1" x14ac:dyDescent="0.25">
      <c r="A3" s="232" t="s">
        <v>53</v>
      </c>
      <c r="B3" s="445" t="str">
        <f>IF(ISBLANK(Guidance!$E$1),"",Guidance!$E$1)</f>
        <v/>
      </c>
      <c r="C3" s="404"/>
      <c r="D3" s="404"/>
      <c r="E3" s="404"/>
      <c r="F3" s="404"/>
      <c r="G3" s="404"/>
      <c r="H3" s="404"/>
      <c r="I3" s="404"/>
      <c r="J3" s="240"/>
      <c r="K3" s="240"/>
    </row>
    <row r="4" spans="1:34" ht="23.4" customHeight="1" x14ac:dyDescent="0.25">
      <c r="A4" s="232" t="s">
        <v>54</v>
      </c>
      <c r="B4" s="445" t="str">
        <f>IF(ISBLANK(Guidance!$E$2),"",Guidance!$E$2)</f>
        <v/>
      </c>
      <c r="C4" s="404"/>
      <c r="D4" s="404"/>
      <c r="E4" s="404"/>
      <c r="F4" s="404"/>
      <c r="G4" s="404"/>
      <c r="H4" s="404"/>
      <c r="I4" s="404"/>
      <c r="J4" s="240"/>
      <c r="K4" s="240"/>
    </row>
    <row r="5" spans="1:34" ht="23.4" customHeight="1" thickBot="1" x14ac:dyDescent="0.3">
      <c r="A5" s="237"/>
      <c r="B5" s="241"/>
      <c r="C5" s="241"/>
      <c r="D5" s="238"/>
      <c r="E5" s="241"/>
      <c r="F5" s="242"/>
      <c r="G5" s="237"/>
      <c r="H5" s="238"/>
      <c r="I5" s="237"/>
      <c r="J5" s="240"/>
      <c r="K5" s="240"/>
    </row>
    <row r="6" spans="1:34" ht="23.4" customHeight="1" x14ac:dyDescent="0.25">
      <c r="A6" s="865" t="s">
        <v>244</v>
      </c>
      <c r="B6" s="866"/>
      <c r="C6" s="866"/>
      <c r="D6" s="866"/>
      <c r="E6" s="866"/>
      <c r="F6" s="867"/>
      <c r="G6" s="243"/>
      <c r="H6" s="244"/>
      <c r="I6" s="243"/>
      <c r="J6" s="240"/>
      <c r="K6" s="240"/>
    </row>
    <row r="7" spans="1:34" ht="23.4" customHeight="1" x14ac:dyDescent="0.25">
      <c r="A7" s="868"/>
      <c r="B7" s="869"/>
      <c r="C7" s="869"/>
      <c r="D7" s="869"/>
      <c r="E7" s="869"/>
      <c r="F7" s="870"/>
      <c r="G7" s="237"/>
      <c r="H7" s="8" t="s">
        <v>14</v>
      </c>
      <c r="I7" s="237"/>
      <c r="J7" s="240"/>
      <c r="K7" s="240"/>
    </row>
    <row r="8" spans="1:34" ht="30.75" customHeight="1" x14ac:dyDescent="0.25">
      <c r="A8" s="868"/>
      <c r="B8" s="869"/>
      <c r="C8" s="869"/>
      <c r="D8" s="869"/>
      <c r="E8" s="869"/>
      <c r="F8" s="870"/>
      <c r="G8" s="237"/>
      <c r="H8" s="180"/>
      <c r="I8" s="181" t="s">
        <v>142</v>
      </c>
      <c r="J8" s="240"/>
      <c r="K8" s="240"/>
    </row>
    <row r="9" spans="1:34" ht="30" customHeight="1" x14ac:dyDescent="0.25">
      <c r="A9" s="868"/>
      <c r="B9" s="869"/>
      <c r="C9" s="869"/>
      <c r="D9" s="869"/>
      <c r="E9" s="869"/>
      <c r="F9" s="870"/>
      <c r="G9" s="237"/>
      <c r="H9" s="182"/>
      <c r="I9" s="181" t="s">
        <v>18</v>
      </c>
      <c r="J9" s="240"/>
      <c r="K9" s="240"/>
    </row>
    <row r="10" spans="1:34" ht="30" customHeight="1" x14ac:dyDescent="0.25">
      <c r="A10" s="868"/>
      <c r="B10" s="869"/>
      <c r="C10" s="869"/>
      <c r="D10" s="869"/>
      <c r="E10" s="869"/>
      <c r="F10" s="870"/>
      <c r="G10" s="237"/>
      <c r="H10" s="183"/>
      <c r="I10" s="184"/>
      <c r="J10" s="240"/>
      <c r="K10" s="240"/>
    </row>
    <row r="11" spans="1:34" ht="41.25" customHeight="1" thickBot="1" x14ac:dyDescent="0.3">
      <c r="A11" s="871"/>
      <c r="B11" s="872"/>
      <c r="C11" s="872"/>
      <c r="D11" s="872"/>
      <c r="E11" s="872"/>
      <c r="F11" s="873"/>
      <c r="G11" s="237"/>
      <c r="H11" s="183"/>
      <c r="I11" s="184"/>
      <c r="J11" s="240"/>
      <c r="K11" s="240"/>
    </row>
    <row r="12" spans="1:34" ht="23.4" customHeight="1" thickBot="1" x14ac:dyDescent="0.3">
      <c r="A12" s="245"/>
      <c r="B12" s="245"/>
      <c r="C12" s="245"/>
      <c r="D12" s="245"/>
      <c r="E12" s="245"/>
      <c r="F12" s="239"/>
      <c r="G12" s="246"/>
      <c r="H12" s="246"/>
      <c r="I12" s="239"/>
      <c r="J12" s="240"/>
      <c r="K12" s="240"/>
    </row>
    <row r="13" spans="1:34" s="177" customFormat="1" ht="23.4" customHeight="1" thickTop="1" thickBot="1" x14ac:dyDescent="0.3">
      <c r="A13" s="863" t="s">
        <v>19</v>
      </c>
      <c r="B13" s="864"/>
      <c r="C13" s="204" t="s">
        <v>1</v>
      </c>
      <c r="D13" s="237"/>
      <c r="E13" s="237"/>
      <c r="F13" s="237"/>
      <c r="G13" s="237"/>
      <c r="H13" s="237"/>
      <c r="I13" s="237"/>
      <c r="J13" s="240"/>
      <c r="K13" s="240"/>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row>
    <row r="14" spans="1:34" s="177" customFormat="1" ht="23.4" customHeight="1" x14ac:dyDescent="0.25">
      <c r="A14" s="237"/>
      <c r="B14" s="237"/>
      <c r="C14" s="237"/>
      <c r="D14" s="237"/>
      <c r="E14" s="237"/>
      <c r="F14" s="237"/>
      <c r="G14" s="237"/>
      <c r="H14" s="237"/>
      <c r="I14" s="237"/>
      <c r="J14" s="240"/>
      <c r="K14" s="240"/>
      <c r="L14" s="237"/>
      <c r="M14" s="237"/>
      <c r="N14" s="237"/>
      <c r="O14" s="237"/>
      <c r="P14" s="237"/>
      <c r="Q14" s="237"/>
      <c r="R14" s="237"/>
      <c r="S14" s="237"/>
      <c r="T14" s="237"/>
      <c r="U14" s="237"/>
      <c r="V14" s="237"/>
      <c r="W14" s="237"/>
      <c r="X14" s="237"/>
      <c r="Y14" s="237"/>
      <c r="Z14" s="237"/>
      <c r="AA14" s="237"/>
      <c r="AB14" s="237"/>
      <c r="AC14" s="237"/>
      <c r="AD14" s="237"/>
      <c r="AE14" s="237"/>
      <c r="AF14" s="237"/>
      <c r="AG14" s="237"/>
      <c r="AH14" s="237"/>
    </row>
    <row r="15" spans="1:34" s="177" customFormat="1" ht="23.4" customHeight="1" x14ac:dyDescent="0.4">
      <c r="A15" s="185" t="s">
        <v>145</v>
      </c>
      <c r="B15" s="237"/>
      <c r="C15" s="237"/>
      <c r="D15" s="237"/>
      <c r="E15" s="237"/>
      <c r="F15" s="237"/>
      <c r="G15" s="237"/>
      <c r="H15" s="237"/>
      <c r="I15" s="237"/>
      <c r="J15" s="240"/>
      <c r="K15" s="240"/>
      <c r="L15" s="237"/>
      <c r="M15" s="237"/>
      <c r="N15" s="237"/>
      <c r="O15" s="237"/>
      <c r="P15" s="237"/>
      <c r="Q15" s="237"/>
      <c r="R15" s="237"/>
      <c r="S15" s="237"/>
      <c r="T15" s="237"/>
      <c r="U15" s="237"/>
      <c r="V15" s="237"/>
      <c r="W15" s="237"/>
      <c r="X15" s="237"/>
      <c r="Y15" s="237"/>
      <c r="Z15" s="237"/>
      <c r="AA15" s="237"/>
      <c r="AB15" s="237"/>
      <c r="AC15" s="237"/>
      <c r="AD15" s="237"/>
      <c r="AE15" s="237"/>
      <c r="AF15" s="237"/>
      <c r="AG15" s="237"/>
      <c r="AH15" s="237"/>
    </row>
    <row r="16" spans="1:34" s="177" customFormat="1" ht="11.25" customHeight="1" thickBot="1" x14ac:dyDescent="0.45">
      <c r="A16" s="186"/>
      <c r="B16" s="237"/>
      <c r="C16" s="237"/>
      <c r="D16" s="237"/>
      <c r="E16" s="237"/>
      <c r="F16" s="237"/>
      <c r="G16" s="237"/>
      <c r="H16" s="237"/>
      <c r="I16" s="237"/>
      <c r="J16" s="240"/>
      <c r="K16" s="240"/>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row>
    <row r="17" spans="1:34" x14ac:dyDescent="0.25">
      <c r="A17" s="187"/>
      <c r="B17" s="188" t="s">
        <v>146</v>
      </c>
      <c r="C17" s="188" t="s">
        <v>147</v>
      </c>
      <c r="D17" s="188" t="s">
        <v>148</v>
      </c>
      <c r="E17" s="189" t="s">
        <v>149</v>
      </c>
      <c r="F17" s="237"/>
      <c r="G17" s="237"/>
      <c r="H17" s="237"/>
      <c r="I17" s="175" t="s">
        <v>150</v>
      </c>
      <c r="J17" s="240"/>
      <c r="K17" s="240"/>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row>
    <row r="18" spans="1:34" x14ac:dyDescent="0.25">
      <c r="A18" s="190" t="s">
        <v>151</v>
      </c>
      <c r="B18" s="27" t="s">
        <v>225</v>
      </c>
      <c r="C18" s="27" t="s">
        <v>226</v>
      </c>
      <c r="D18" s="27"/>
      <c r="E18" s="90"/>
      <c r="F18" s="237"/>
      <c r="G18" s="237"/>
      <c r="H18" s="237"/>
      <c r="I18" s="168" t="s">
        <v>152</v>
      </c>
      <c r="J18" s="240"/>
      <c r="K18" s="240"/>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7"/>
    </row>
    <row r="19" spans="1:34" x14ac:dyDescent="0.25">
      <c r="A19" s="191" t="s">
        <v>153</v>
      </c>
      <c r="B19" s="28">
        <v>297</v>
      </c>
      <c r="C19" s="28">
        <v>97</v>
      </c>
      <c r="D19" s="28"/>
      <c r="E19" s="28"/>
      <c r="F19" s="237"/>
      <c r="G19" s="237"/>
      <c r="H19" s="237"/>
      <c r="I19" s="169">
        <v>25</v>
      </c>
      <c r="J19" s="240"/>
      <c r="K19" s="240"/>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row>
    <row r="20" spans="1:34" x14ac:dyDescent="0.25">
      <c r="A20" s="191" t="s">
        <v>154</v>
      </c>
      <c r="B20" s="28">
        <v>0</v>
      </c>
      <c r="C20" s="28">
        <v>0</v>
      </c>
      <c r="D20" s="28"/>
      <c r="E20" s="28"/>
      <c r="F20" s="237"/>
      <c r="G20" s="237"/>
      <c r="H20" s="237"/>
      <c r="I20" s="169">
        <v>12</v>
      </c>
      <c r="J20" s="240"/>
      <c r="K20" s="240"/>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row>
    <row r="21" spans="1:34" ht="14.4" thickBot="1" x14ac:dyDescent="0.3">
      <c r="A21" s="192" t="s">
        <v>155</v>
      </c>
      <c r="B21" s="91">
        <f>IFERROR(SUM(B19-B20)/B19,"")</f>
        <v>1</v>
      </c>
      <c r="C21" s="91">
        <f>IFERROR(SUM(C19-C20)/C19,"")</f>
        <v>1</v>
      </c>
      <c r="D21" s="91" t="str">
        <f>IFERROR(SUM(D19-D20)/D19,"")</f>
        <v/>
      </c>
      <c r="E21" s="91" t="str">
        <f>IFERROR(SUM(E19-E20)/E19,"")</f>
        <v/>
      </c>
      <c r="F21" s="237"/>
      <c r="G21" s="237"/>
      <c r="H21" s="237"/>
      <c r="I21" s="170">
        <f>SUM(I19-I20)/I20</f>
        <v>1.0833333333333333</v>
      </c>
      <c r="J21" s="240"/>
      <c r="K21" s="240"/>
      <c r="L21" s="237"/>
      <c r="M21" s="237"/>
      <c r="N21" s="237"/>
      <c r="O21" s="237"/>
      <c r="P21" s="237"/>
      <c r="Q21" s="237"/>
      <c r="R21" s="237"/>
      <c r="S21" s="237"/>
      <c r="T21" s="237"/>
      <c r="U21" s="237"/>
      <c r="V21" s="237"/>
      <c r="W21" s="237"/>
      <c r="X21" s="237"/>
      <c r="Y21" s="237"/>
      <c r="Z21" s="237"/>
      <c r="AA21" s="237"/>
      <c r="AB21" s="237"/>
      <c r="AC21" s="237"/>
      <c r="AD21" s="237"/>
      <c r="AE21" s="237"/>
      <c r="AF21" s="237"/>
      <c r="AG21" s="237"/>
      <c r="AH21" s="237"/>
    </row>
    <row r="22" spans="1:34" s="177" customFormat="1" ht="18.75" customHeight="1" x14ac:dyDescent="0.25">
      <c r="A22" s="193"/>
      <c r="B22" s="194"/>
      <c r="C22" s="194"/>
      <c r="D22" s="194"/>
      <c r="E22" s="194"/>
      <c r="F22" s="237"/>
      <c r="G22" s="237"/>
      <c r="H22" s="237"/>
      <c r="I22" s="237"/>
      <c r="J22" s="240"/>
      <c r="K22" s="240"/>
      <c r="L22" s="237"/>
      <c r="M22" s="237"/>
      <c r="N22" s="237"/>
      <c r="O22" s="237"/>
      <c r="P22" s="237"/>
      <c r="Q22" s="237"/>
      <c r="R22" s="237"/>
      <c r="S22" s="237"/>
      <c r="T22" s="237"/>
      <c r="U22" s="237"/>
      <c r="V22" s="237"/>
      <c r="W22" s="237"/>
      <c r="X22" s="237"/>
      <c r="Y22" s="237"/>
      <c r="Z22" s="237"/>
      <c r="AA22" s="237"/>
      <c r="AB22" s="237"/>
      <c r="AC22" s="237"/>
      <c r="AD22" s="237"/>
      <c r="AE22" s="237"/>
      <c r="AF22" s="237"/>
      <c r="AG22" s="237"/>
      <c r="AH22" s="237"/>
    </row>
    <row r="23" spans="1:34" s="177" customFormat="1" ht="18.75" customHeight="1" x14ac:dyDescent="0.4">
      <c r="A23" s="185" t="s">
        <v>156</v>
      </c>
      <c r="B23" s="237"/>
      <c r="C23" s="237"/>
      <c r="D23" s="237"/>
      <c r="E23" s="237"/>
      <c r="F23" s="237"/>
      <c r="G23" s="237"/>
      <c r="H23" s="237"/>
      <c r="I23" s="237"/>
      <c r="J23" s="240"/>
      <c r="K23" s="240"/>
      <c r="L23" s="237"/>
      <c r="M23" s="237"/>
      <c r="N23" s="237"/>
      <c r="O23" s="237"/>
      <c r="P23" s="237"/>
      <c r="Q23" s="237"/>
      <c r="R23" s="237"/>
      <c r="S23" s="237"/>
      <c r="T23" s="237"/>
      <c r="U23" s="237"/>
      <c r="V23" s="237"/>
      <c r="W23" s="237"/>
      <c r="X23" s="237"/>
      <c r="Y23" s="237"/>
      <c r="Z23" s="237"/>
      <c r="AA23" s="237"/>
      <c r="AB23" s="237"/>
      <c r="AC23" s="237"/>
      <c r="AD23" s="237"/>
      <c r="AE23" s="237"/>
      <c r="AF23" s="237"/>
      <c r="AG23" s="237"/>
      <c r="AH23" s="237"/>
    </row>
    <row r="24" spans="1:34" s="177" customFormat="1" ht="18.75" customHeight="1" x14ac:dyDescent="0.3">
      <c r="A24" s="195" t="s">
        <v>157</v>
      </c>
      <c r="B24" s="237"/>
      <c r="C24" s="237"/>
      <c r="D24" s="237"/>
      <c r="E24" s="237"/>
      <c r="F24" s="237"/>
      <c r="G24" s="237"/>
      <c r="H24" s="237"/>
      <c r="I24" s="237"/>
      <c r="J24" s="240"/>
      <c r="K24" s="240"/>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row>
    <row r="25" spans="1:34" s="177" customFormat="1" ht="11.25" customHeight="1" thickBot="1" x14ac:dyDescent="0.45">
      <c r="A25" s="186"/>
      <c r="B25" s="237"/>
      <c r="C25" s="237"/>
      <c r="D25" s="237"/>
      <c r="E25" s="237"/>
      <c r="F25" s="237"/>
      <c r="G25" s="237"/>
      <c r="H25" s="237"/>
      <c r="I25" s="237"/>
      <c r="J25" s="240"/>
      <c r="K25" s="240"/>
      <c r="L25" s="237"/>
      <c r="M25" s="237"/>
      <c r="N25" s="237"/>
      <c r="O25" s="237"/>
      <c r="P25" s="237"/>
      <c r="Q25" s="237"/>
      <c r="R25" s="237"/>
      <c r="S25" s="237"/>
      <c r="T25" s="237"/>
      <c r="U25" s="237"/>
      <c r="V25" s="237"/>
      <c r="W25" s="237"/>
      <c r="X25" s="237"/>
      <c r="Y25" s="237"/>
      <c r="Z25" s="237"/>
      <c r="AA25" s="237"/>
      <c r="AB25" s="237"/>
      <c r="AC25" s="237"/>
      <c r="AD25" s="237"/>
      <c r="AE25" s="237"/>
      <c r="AF25" s="237"/>
      <c r="AG25" s="237"/>
      <c r="AH25" s="237"/>
    </row>
    <row r="26" spans="1:34" s="197" customFormat="1" ht="27.6" x14ac:dyDescent="0.25">
      <c r="A26" s="92" t="s">
        <v>158</v>
      </c>
      <c r="B26" s="93" t="s">
        <v>146</v>
      </c>
      <c r="C26" s="93" t="s">
        <v>147</v>
      </c>
      <c r="D26" s="93" t="s">
        <v>148</v>
      </c>
      <c r="E26" s="94" t="s">
        <v>149</v>
      </c>
      <c r="F26" s="100" t="s">
        <v>159</v>
      </c>
      <c r="G26" s="100" t="s">
        <v>160</v>
      </c>
      <c r="H26" s="196"/>
      <c r="I26" s="173" t="s">
        <v>150</v>
      </c>
      <c r="J26" s="247"/>
      <c r="K26" s="247"/>
      <c r="L26" s="247"/>
      <c r="M26" s="247"/>
      <c r="N26" s="196"/>
      <c r="O26" s="196"/>
      <c r="P26" s="196"/>
      <c r="Q26" s="196"/>
      <c r="R26" s="196"/>
      <c r="S26" s="196"/>
      <c r="T26" s="196"/>
      <c r="U26" s="196"/>
      <c r="V26" s="196"/>
      <c r="W26" s="196"/>
      <c r="X26" s="196"/>
      <c r="Y26" s="196"/>
      <c r="Z26" s="196"/>
      <c r="AA26" s="196"/>
      <c r="AB26" s="196"/>
      <c r="AC26" s="196"/>
      <c r="AD26" s="196"/>
      <c r="AE26" s="196"/>
      <c r="AF26" s="196"/>
      <c r="AG26" s="196"/>
      <c r="AH26" s="196"/>
    </row>
    <row r="27" spans="1:34" x14ac:dyDescent="0.25">
      <c r="A27" s="95">
        <v>1</v>
      </c>
      <c r="B27" s="69">
        <v>10</v>
      </c>
      <c r="C27" s="69">
        <v>0</v>
      </c>
      <c r="D27" s="69"/>
      <c r="E27" s="69"/>
      <c r="F27" s="264">
        <f t="shared" ref="F27:F38" si="0">SUM(B27:E27)</f>
        <v>10</v>
      </c>
      <c r="G27" s="200">
        <f>SUM(F27/30)</f>
        <v>0.33333333333333331</v>
      </c>
      <c r="H27" s="237"/>
      <c r="I27" s="171">
        <v>30</v>
      </c>
      <c r="J27" s="237"/>
      <c r="K27" s="237"/>
      <c r="L27" s="237"/>
      <c r="M27" s="237"/>
      <c r="N27" s="237"/>
      <c r="O27" s="237"/>
      <c r="P27" s="237"/>
      <c r="Q27" s="237"/>
      <c r="R27" s="237"/>
      <c r="S27" s="237"/>
      <c r="T27" s="237"/>
      <c r="U27" s="237"/>
      <c r="V27" s="237"/>
      <c r="W27" s="237"/>
      <c r="X27" s="237"/>
      <c r="Y27" s="237"/>
      <c r="Z27" s="237"/>
      <c r="AA27" s="237"/>
      <c r="AB27" s="237"/>
      <c r="AC27" s="237"/>
      <c r="AD27" s="237"/>
      <c r="AE27" s="237"/>
      <c r="AF27" s="237"/>
      <c r="AG27" s="237"/>
      <c r="AH27" s="237"/>
    </row>
    <row r="28" spans="1:34" x14ac:dyDescent="0.25">
      <c r="A28" s="96">
        <v>2</v>
      </c>
      <c r="B28" s="69">
        <v>8</v>
      </c>
      <c r="C28" s="69">
        <v>7</v>
      </c>
      <c r="D28" s="69"/>
      <c r="E28" s="69"/>
      <c r="F28" s="264">
        <f t="shared" si="0"/>
        <v>15</v>
      </c>
      <c r="G28" s="200">
        <f>SUM(F28/30)</f>
        <v>0.5</v>
      </c>
      <c r="H28" s="237"/>
      <c r="I28" s="171">
        <v>28</v>
      </c>
      <c r="J28" s="237"/>
      <c r="K28" s="237"/>
      <c r="L28" s="237"/>
      <c r="M28" s="237"/>
      <c r="N28" s="237"/>
      <c r="O28" s="237"/>
      <c r="P28" s="237"/>
      <c r="Q28" s="237"/>
      <c r="R28" s="237"/>
      <c r="S28" s="237"/>
      <c r="T28" s="237"/>
      <c r="U28" s="237"/>
      <c r="V28" s="237"/>
      <c r="W28" s="237"/>
      <c r="X28" s="237"/>
      <c r="Y28" s="237"/>
      <c r="Z28" s="237"/>
      <c r="AA28" s="237"/>
      <c r="AB28" s="237"/>
      <c r="AC28" s="237"/>
      <c r="AD28" s="237"/>
      <c r="AE28" s="237"/>
      <c r="AF28" s="237"/>
      <c r="AG28" s="237"/>
      <c r="AH28" s="237"/>
    </row>
    <row r="29" spans="1:34" x14ac:dyDescent="0.25">
      <c r="A29" s="96">
        <v>3</v>
      </c>
      <c r="B29" s="69">
        <v>8</v>
      </c>
      <c r="C29" s="69">
        <v>11</v>
      </c>
      <c r="D29" s="69"/>
      <c r="E29" s="69"/>
      <c r="F29" s="264">
        <f t="shared" si="0"/>
        <v>19</v>
      </c>
      <c r="G29" s="200">
        <f>SUM(F29/30)</f>
        <v>0.6333333333333333</v>
      </c>
      <c r="H29" s="237"/>
      <c r="I29" s="171">
        <v>30</v>
      </c>
      <c r="J29" s="237"/>
      <c r="K29" s="237"/>
      <c r="L29" s="237"/>
      <c r="M29" s="237"/>
      <c r="N29" s="237"/>
      <c r="O29" s="237"/>
      <c r="P29" s="237"/>
      <c r="Q29" s="237"/>
      <c r="R29" s="237"/>
      <c r="S29" s="237"/>
      <c r="T29" s="237"/>
      <c r="U29" s="237"/>
      <c r="V29" s="237"/>
      <c r="W29" s="237"/>
      <c r="X29" s="237"/>
      <c r="Y29" s="237"/>
      <c r="Z29" s="237"/>
      <c r="AA29" s="237"/>
      <c r="AB29" s="237"/>
      <c r="AC29" s="237"/>
      <c r="AD29" s="237"/>
      <c r="AE29" s="237"/>
      <c r="AF29" s="237"/>
      <c r="AG29" s="237"/>
      <c r="AH29" s="237"/>
    </row>
    <row r="30" spans="1:34" x14ac:dyDescent="0.25">
      <c r="A30" s="97">
        <v>4</v>
      </c>
      <c r="B30" s="69">
        <v>8</v>
      </c>
      <c r="C30" s="69">
        <v>17</v>
      </c>
      <c r="D30" s="69"/>
      <c r="E30" s="69"/>
      <c r="F30" s="265">
        <f t="shared" si="0"/>
        <v>25</v>
      </c>
      <c r="G30" s="201">
        <f>SUM(F30/30)</f>
        <v>0.83333333333333337</v>
      </c>
      <c r="H30" s="237"/>
      <c r="I30" s="171">
        <v>45</v>
      </c>
      <c r="J30" s="237"/>
      <c r="K30" s="237"/>
      <c r="L30" s="237"/>
      <c r="M30" s="237"/>
      <c r="N30" s="237"/>
      <c r="O30" s="237"/>
      <c r="P30" s="237"/>
      <c r="Q30" s="237"/>
      <c r="R30" s="237"/>
      <c r="S30" s="237"/>
      <c r="T30" s="237"/>
      <c r="U30" s="237"/>
      <c r="V30" s="237"/>
      <c r="W30" s="237"/>
      <c r="X30" s="237"/>
      <c r="Y30" s="237"/>
      <c r="Z30" s="237"/>
      <c r="AA30" s="237"/>
      <c r="AB30" s="237"/>
      <c r="AC30" s="237"/>
      <c r="AD30" s="237"/>
      <c r="AE30" s="237"/>
      <c r="AF30" s="237"/>
      <c r="AG30" s="237"/>
      <c r="AH30" s="237"/>
    </row>
    <row r="31" spans="1:34" x14ac:dyDescent="0.25">
      <c r="A31" s="95">
        <v>5</v>
      </c>
      <c r="B31" s="69">
        <v>8</v>
      </c>
      <c r="C31" s="69">
        <v>21</v>
      </c>
      <c r="D31" s="69"/>
      <c r="E31" s="69"/>
      <c r="F31" s="266">
        <f t="shared" si="0"/>
        <v>29</v>
      </c>
      <c r="G31" s="202">
        <f t="shared" ref="G31:G38" si="1">SUM(F31/30)</f>
        <v>0.96666666666666667</v>
      </c>
      <c r="H31" s="237"/>
      <c r="I31" s="171">
        <v>44</v>
      </c>
      <c r="J31" s="237"/>
      <c r="K31" s="237"/>
      <c r="L31" s="237"/>
      <c r="M31" s="237"/>
      <c r="N31" s="237"/>
      <c r="O31" s="237"/>
      <c r="P31" s="237"/>
      <c r="Q31" s="237"/>
      <c r="R31" s="237"/>
      <c r="S31" s="237"/>
      <c r="T31" s="237"/>
      <c r="U31" s="237"/>
      <c r="V31" s="237"/>
      <c r="W31" s="237"/>
      <c r="X31" s="237"/>
      <c r="Y31" s="237"/>
      <c r="Z31" s="237"/>
      <c r="AA31" s="237"/>
      <c r="AB31" s="237"/>
      <c r="AC31" s="237"/>
      <c r="AD31" s="237"/>
      <c r="AE31" s="237"/>
      <c r="AF31" s="237"/>
      <c r="AG31" s="237"/>
      <c r="AH31" s="237"/>
    </row>
    <row r="32" spans="1:34" x14ac:dyDescent="0.25">
      <c r="A32" s="97">
        <v>6</v>
      </c>
      <c r="B32" s="69">
        <v>8</v>
      </c>
      <c r="C32" s="69">
        <v>27</v>
      </c>
      <c r="D32" s="69"/>
      <c r="E32" s="69"/>
      <c r="F32" s="265">
        <f t="shared" si="0"/>
        <v>35</v>
      </c>
      <c r="G32" s="201">
        <f t="shared" si="1"/>
        <v>1.1666666666666667</v>
      </c>
      <c r="H32" s="237"/>
      <c r="I32" s="171">
        <v>46</v>
      </c>
      <c r="J32" s="237"/>
      <c r="K32" s="237"/>
      <c r="L32" s="237"/>
      <c r="M32" s="237"/>
      <c r="N32" s="237"/>
      <c r="O32" s="237"/>
      <c r="P32" s="237"/>
      <c r="Q32" s="237"/>
      <c r="R32" s="237"/>
      <c r="S32" s="237"/>
      <c r="T32" s="237"/>
      <c r="U32" s="237"/>
      <c r="V32" s="237"/>
      <c r="W32" s="237"/>
      <c r="X32" s="237"/>
      <c r="Y32" s="237"/>
      <c r="Z32" s="237"/>
      <c r="AA32" s="237"/>
      <c r="AB32" s="237"/>
      <c r="AC32" s="237"/>
      <c r="AD32" s="237"/>
      <c r="AE32" s="237"/>
      <c r="AF32" s="237"/>
      <c r="AG32" s="237"/>
      <c r="AH32" s="237"/>
    </row>
    <row r="33" spans="1:34" x14ac:dyDescent="0.25">
      <c r="A33" s="95">
        <v>7</v>
      </c>
      <c r="B33" s="69">
        <v>8</v>
      </c>
      <c r="C33" s="69">
        <v>31</v>
      </c>
      <c r="D33" s="69"/>
      <c r="E33" s="69"/>
      <c r="F33" s="266">
        <f t="shared" si="0"/>
        <v>39</v>
      </c>
      <c r="G33" s="202">
        <f t="shared" si="1"/>
        <v>1.3</v>
      </c>
      <c r="H33" s="237"/>
      <c r="I33" s="171">
        <v>50</v>
      </c>
      <c r="J33" s="237"/>
      <c r="K33" s="237"/>
      <c r="L33" s="237"/>
      <c r="M33" s="237"/>
      <c r="N33" s="237"/>
      <c r="O33" s="237"/>
      <c r="P33" s="237"/>
      <c r="Q33" s="237"/>
      <c r="R33" s="237"/>
      <c r="S33" s="237"/>
      <c r="T33" s="237"/>
      <c r="U33" s="237"/>
      <c r="V33" s="237"/>
      <c r="W33" s="237"/>
      <c r="X33" s="237"/>
      <c r="Y33" s="237"/>
      <c r="Z33" s="237"/>
      <c r="AA33" s="237"/>
      <c r="AB33" s="237"/>
      <c r="AC33" s="237"/>
      <c r="AD33" s="237"/>
      <c r="AE33" s="237"/>
      <c r="AF33" s="237"/>
      <c r="AG33" s="237"/>
      <c r="AH33" s="237"/>
    </row>
    <row r="34" spans="1:34" x14ac:dyDescent="0.25">
      <c r="A34" s="96">
        <v>8</v>
      </c>
      <c r="B34" s="69">
        <v>8</v>
      </c>
      <c r="C34" s="69">
        <v>37</v>
      </c>
      <c r="D34" s="69"/>
      <c r="E34" s="69"/>
      <c r="F34" s="264">
        <f t="shared" si="0"/>
        <v>45</v>
      </c>
      <c r="G34" s="200">
        <f t="shared" si="1"/>
        <v>1.5</v>
      </c>
      <c r="H34" s="237"/>
      <c r="I34" s="171">
        <v>48</v>
      </c>
      <c r="J34" s="237"/>
      <c r="K34" s="237"/>
      <c r="L34" s="237"/>
      <c r="M34" s="237"/>
      <c r="N34" s="237"/>
      <c r="O34" s="237"/>
      <c r="P34" s="237"/>
      <c r="Q34" s="237"/>
      <c r="R34" s="237"/>
      <c r="S34" s="237"/>
      <c r="T34" s="237"/>
      <c r="U34" s="237"/>
      <c r="V34" s="237"/>
      <c r="W34" s="237"/>
      <c r="X34" s="237"/>
      <c r="Y34" s="237"/>
      <c r="Z34" s="237"/>
      <c r="AA34" s="237"/>
      <c r="AB34" s="237"/>
      <c r="AC34" s="237"/>
      <c r="AD34" s="237"/>
      <c r="AE34" s="237"/>
      <c r="AF34" s="237"/>
      <c r="AG34" s="237"/>
      <c r="AH34" s="237"/>
    </row>
    <row r="35" spans="1:34" x14ac:dyDescent="0.25">
      <c r="A35" s="95">
        <v>9</v>
      </c>
      <c r="B35" s="69">
        <v>8</v>
      </c>
      <c r="C35" s="69">
        <v>41</v>
      </c>
      <c r="D35" s="69"/>
      <c r="E35" s="69"/>
      <c r="F35" s="266">
        <f t="shared" si="0"/>
        <v>49</v>
      </c>
      <c r="G35" s="202">
        <f t="shared" si="1"/>
        <v>1.6333333333333333</v>
      </c>
      <c r="H35" s="237"/>
      <c r="I35" s="171">
        <v>51</v>
      </c>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row>
    <row r="36" spans="1:34" x14ac:dyDescent="0.25">
      <c r="A36" s="97">
        <v>10</v>
      </c>
      <c r="B36" s="69">
        <v>8</v>
      </c>
      <c r="C36" s="69">
        <v>40</v>
      </c>
      <c r="D36" s="69"/>
      <c r="E36" s="69"/>
      <c r="F36" s="265">
        <f t="shared" si="0"/>
        <v>48</v>
      </c>
      <c r="G36" s="201">
        <f t="shared" si="1"/>
        <v>1.6</v>
      </c>
      <c r="H36" s="237"/>
      <c r="I36" s="171">
        <v>55</v>
      </c>
      <c r="J36" s="237"/>
      <c r="K36" s="237"/>
      <c r="L36" s="237"/>
      <c r="M36" s="237"/>
      <c r="N36" s="237"/>
      <c r="O36" s="237"/>
      <c r="P36" s="237"/>
      <c r="Q36" s="237"/>
      <c r="R36" s="237"/>
      <c r="S36" s="237"/>
      <c r="T36" s="237"/>
      <c r="U36" s="237"/>
      <c r="V36" s="237"/>
      <c r="W36" s="237"/>
      <c r="X36" s="237"/>
      <c r="Y36" s="237"/>
      <c r="Z36" s="237"/>
      <c r="AA36" s="237"/>
      <c r="AB36" s="237"/>
      <c r="AC36" s="237"/>
      <c r="AD36" s="237"/>
      <c r="AE36" s="237"/>
      <c r="AF36" s="237"/>
      <c r="AG36" s="237"/>
      <c r="AH36" s="237"/>
    </row>
    <row r="37" spans="1:34" x14ac:dyDescent="0.25">
      <c r="A37" s="95">
        <v>11</v>
      </c>
      <c r="B37" s="69">
        <v>8</v>
      </c>
      <c r="C37" s="69">
        <v>40</v>
      </c>
      <c r="D37" s="69"/>
      <c r="E37" s="69"/>
      <c r="F37" s="266">
        <f t="shared" si="0"/>
        <v>48</v>
      </c>
      <c r="G37" s="202">
        <f t="shared" si="1"/>
        <v>1.6</v>
      </c>
      <c r="H37" s="237"/>
      <c r="I37" s="171">
        <v>55</v>
      </c>
      <c r="J37" s="237"/>
      <c r="K37" s="237"/>
      <c r="L37" s="237"/>
      <c r="M37" s="237"/>
      <c r="N37" s="237"/>
      <c r="O37" s="237"/>
      <c r="P37" s="237"/>
      <c r="Q37" s="237"/>
      <c r="R37" s="237"/>
      <c r="S37" s="237"/>
      <c r="T37" s="237"/>
      <c r="U37" s="237"/>
      <c r="V37" s="237"/>
      <c r="W37" s="237"/>
      <c r="X37" s="237"/>
      <c r="Y37" s="237"/>
      <c r="Z37" s="237"/>
      <c r="AA37" s="237"/>
      <c r="AB37" s="237"/>
      <c r="AC37" s="237"/>
      <c r="AD37" s="237"/>
      <c r="AE37" s="237"/>
      <c r="AF37" s="237"/>
      <c r="AG37" s="237"/>
      <c r="AH37" s="237"/>
    </row>
    <row r="38" spans="1:34" ht="14.4" thickBot="1" x14ac:dyDescent="0.3">
      <c r="A38" s="98">
        <v>12</v>
      </c>
      <c r="B38" s="99">
        <v>8</v>
      </c>
      <c r="C38" s="99">
        <v>40</v>
      </c>
      <c r="D38" s="99"/>
      <c r="E38" s="99"/>
      <c r="F38" s="267">
        <f t="shared" si="0"/>
        <v>48</v>
      </c>
      <c r="G38" s="203">
        <f t="shared" si="1"/>
        <v>1.6</v>
      </c>
      <c r="H38" s="237"/>
      <c r="I38" s="171">
        <v>60</v>
      </c>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row>
    <row r="39" spans="1:34" s="177" customFormat="1" ht="29.25" customHeight="1" x14ac:dyDescent="0.25">
      <c r="A39" s="237"/>
      <c r="B39" s="248"/>
      <c r="C39" s="248"/>
      <c r="D39" s="248"/>
      <c r="E39" s="248"/>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row>
    <row r="40" spans="1:34" s="177" customFormat="1" ht="29.25" customHeight="1" x14ac:dyDescent="0.25">
      <c r="A40" s="237"/>
      <c r="B40" s="248"/>
      <c r="C40" s="248"/>
      <c r="D40" s="248"/>
      <c r="E40" s="248"/>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row>
    <row r="41" spans="1:34" s="177" customFormat="1" ht="21" x14ac:dyDescent="0.4">
      <c r="A41" s="185" t="s">
        <v>161</v>
      </c>
      <c r="B41" s="237"/>
      <c r="C41" s="237"/>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row>
    <row r="42" spans="1:34" s="177" customFormat="1" ht="15.6" x14ac:dyDescent="0.3">
      <c r="A42" s="195" t="s">
        <v>162</v>
      </c>
      <c r="B42" s="237"/>
      <c r="C42" s="237"/>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row>
    <row r="43" spans="1:34" s="177" customFormat="1" ht="9.15" customHeight="1" thickBot="1" x14ac:dyDescent="0.35">
      <c r="A43" s="198"/>
      <c r="B43" s="237"/>
      <c r="C43" s="237"/>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row>
    <row r="44" spans="1:34" ht="27.6" x14ac:dyDescent="0.25">
      <c r="A44" s="101" t="s">
        <v>158</v>
      </c>
      <c r="B44" s="102" t="s">
        <v>146</v>
      </c>
      <c r="C44" s="103" t="s">
        <v>147</v>
      </c>
      <c r="D44" s="102" t="s">
        <v>148</v>
      </c>
      <c r="E44" s="94" t="s">
        <v>149</v>
      </c>
      <c r="F44" s="100" t="s">
        <v>163</v>
      </c>
      <c r="G44" s="100" t="s">
        <v>164</v>
      </c>
      <c r="H44" s="237"/>
      <c r="I44" s="174" t="s">
        <v>150</v>
      </c>
      <c r="J44" s="237"/>
      <c r="K44" s="237"/>
      <c r="L44" s="237"/>
      <c r="M44" s="237"/>
      <c r="N44" s="237"/>
      <c r="O44" s="237"/>
      <c r="P44" s="237"/>
      <c r="Q44" s="237"/>
      <c r="R44" s="237"/>
      <c r="S44" s="237"/>
      <c r="T44" s="237"/>
      <c r="U44" s="237"/>
      <c r="V44" s="237"/>
      <c r="W44" s="237"/>
      <c r="X44" s="237"/>
      <c r="Y44" s="237"/>
      <c r="Z44" s="237"/>
      <c r="AA44" s="237"/>
      <c r="AB44" s="237"/>
      <c r="AC44" s="237"/>
      <c r="AD44" s="237"/>
      <c r="AE44" s="237"/>
      <c r="AF44" s="237"/>
      <c r="AG44" s="237"/>
      <c r="AH44" s="237"/>
    </row>
    <row r="45" spans="1:34" ht="14.4" x14ac:dyDescent="0.25">
      <c r="A45" s="95">
        <v>1</v>
      </c>
      <c r="B45" s="276">
        <v>2970</v>
      </c>
      <c r="C45" s="14">
        <f>SUM($C$19*C27)</f>
        <v>0</v>
      </c>
      <c r="D45" s="13">
        <f>SUM($D$19*D27)</f>
        <v>0</v>
      </c>
      <c r="E45" s="104">
        <f>SUM($E$19*E27)</f>
        <v>0</v>
      </c>
      <c r="F45" s="111">
        <f t="shared" ref="F45:F56" si="2">SUM(B45:E45)</f>
        <v>2970</v>
      </c>
      <c r="G45" s="116">
        <f t="shared" ref="G45:G56" si="3">SUM(F45/30)</f>
        <v>99</v>
      </c>
      <c r="H45" s="237"/>
      <c r="I45" s="169">
        <f>SUM($I$19*I27)</f>
        <v>750</v>
      </c>
      <c r="J45" s="237"/>
      <c r="K45" s="237"/>
      <c r="L45" s="237"/>
      <c r="M45" s="237"/>
      <c r="N45" s="237"/>
      <c r="O45" s="237"/>
      <c r="P45" s="237"/>
      <c r="Q45" s="237"/>
      <c r="R45" s="237"/>
      <c r="S45" s="237"/>
      <c r="T45" s="237"/>
      <c r="U45" s="237"/>
      <c r="V45" s="237"/>
      <c r="W45" s="237"/>
      <c r="X45" s="237"/>
      <c r="Y45" s="237"/>
      <c r="Z45" s="237"/>
      <c r="AA45" s="237"/>
      <c r="AB45" s="237"/>
      <c r="AC45" s="237"/>
      <c r="AD45" s="237"/>
      <c r="AE45" s="237"/>
      <c r="AF45" s="237"/>
      <c r="AG45" s="237"/>
      <c r="AH45" s="237"/>
    </row>
    <row r="46" spans="1:34" ht="14.4" x14ac:dyDescent="0.25">
      <c r="A46" s="96">
        <v>2</v>
      </c>
      <c r="B46" s="276">
        <v>2376</v>
      </c>
      <c r="C46" s="16">
        <v>679</v>
      </c>
      <c r="D46" s="15">
        <f>SUM($D$19*D28)</f>
        <v>0</v>
      </c>
      <c r="E46" s="105">
        <f>SUM($E$19*E28)</f>
        <v>0</v>
      </c>
      <c r="F46" s="112">
        <f t="shared" si="2"/>
        <v>3055</v>
      </c>
      <c r="G46" s="117">
        <f t="shared" si="3"/>
        <v>101.83333333333333</v>
      </c>
      <c r="H46" s="237"/>
      <c r="I46" s="169">
        <f>SUM($I$19*I28)</f>
        <v>700</v>
      </c>
      <c r="J46" s="237"/>
      <c r="K46" s="237"/>
      <c r="L46" s="237"/>
      <c r="M46" s="237"/>
      <c r="N46" s="237"/>
      <c r="O46" s="237"/>
      <c r="P46" s="237"/>
      <c r="Q46" s="237"/>
      <c r="R46" s="237"/>
      <c r="S46" s="237"/>
      <c r="T46" s="237"/>
      <c r="U46" s="237"/>
      <c r="V46" s="237"/>
      <c r="W46" s="237"/>
      <c r="X46" s="237"/>
      <c r="Y46" s="237"/>
      <c r="Z46" s="237"/>
      <c r="AA46" s="237"/>
      <c r="AB46" s="237"/>
      <c r="AC46" s="237"/>
      <c r="AD46" s="237"/>
      <c r="AE46" s="237"/>
      <c r="AF46" s="237"/>
      <c r="AG46" s="237"/>
      <c r="AH46" s="237"/>
    </row>
    <row r="47" spans="1:34" ht="14.4" x14ac:dyDescent="0.25">
      <c r="A47" s="95">
        <v>3</v>
      </c>
      <c r="B47" s="276">
        <v>2376</v>
      </c>
      <c r="C47" s="14">
        <v>1067</v>
      </c>
      <c r="D47" s="13">
        <f>SUM($D$19*D29)</f>
        <v>0</v>
      </c>
      <c r="E47" s="104">
        <f>SUM($E$19*E29)</f>
        <v>0</v>
      </c>
      <c r="F47" s="111">
        <f>SUM(B47:E47)</f>
        <v>3443</v>
      </c>
      <c r="G47" s="116">
        <f>SUM(F47/30)</f>
        <v>114.76666666666667</v>
      </c>
      <c r="H47" s="237"/>
      <c r="I47" s="169"/>
      <c r="J47" s="237"/>
      <c r="K47" s="237"/>
      <c r="L47" s="237"/>
      <c r="M47" s="237"/>
      <c r="N47" s="237"/>
      <c r="O47" s="237"/>
      <c r="P47" s="237"/>
      <c r="Q47" s="237"/>
      <c r="R47" s="237"/>
      <c r="S47" s="237"/>
      <c r="T47" s="237"/>
      <c r="U47" s="237"/>
      <c r="V47" s="237"/>
      <c r="W47" s="237"/>
      <c r="X47" s="237"/>
      <c r="Y47" s="237"/>
      <c r="Z47" s="237"/>
      <c r="AA47" s="237"/>
      <c r="AB47" s="237"/>
      <c r="AC47" s="237"/>
      <c r="AD47" s="237"/>
      <c r="AE47" s="237"/>
      <c r="AF47" s="237"/>
      <c r="AG47" s="237"/>
      <c r="AH47" s="237"/>
    </row>
    <row r="48" spans="1:34" ht="14.4" x14ac:dyDescent="0.25">
      <c r="A48" s="96">
        <v>4</v>
      </c>
      <c r="B48" s="276">
        <v>2376</v>
      </c>
      <c r="C48" s="16">
        <v>1649</v>
      </c>
      <c r="D48" s="15">
        <f t="shared" ref="D48:D56" si="4">SUM($D$19*D30)</f>
        <v>0</v>
      </c>
      <c r="E48" s="105">
        <f t="shared" ref="E48:E56" si="5">SUM($E$19*E30)</f>
        <v>0</v>
      </c>
      <c r="F48" s="112">
        <f t="shared" si="2"/>
        <v>4025</v>
      </c>
      <c r="G48" s="117">
        <f t="shared" si="3"/>
        <v>134.16666666666666</v>
      </c>
      <c r="H48" s="237"/>
      <c r="I48" s="169">
        <f t="shared" ref="I48:I56" si="6">SUM($I$19*I30)</f>
        <v>1125</v>
      </c>
      <c r="J48" s="237"/>
      <c r="K48" s="237"/>
      <c r="L48" s="237"/>
      <c r="M48" s="237"/>
      <c r="N48" s="237"/>
      <c r="O48" s="237"/>
      <c r="P48" s="237"/>
      <c r="Q48" s="237"/>
      <c r="R48" s="237"/>
      <c r="S48" s="237"/>
      <c r="T48" s="237"/>
      <c r="U48" s="237"/>
      <c r="V48" s="237"/>
      <c r="W48" s="237"/>
      <c r="X48" s="237"/>
      <c r="Y48" s="237"/>
      <c r="Z48" s="237"/>
      <c r="AA48" s="237"/>
      <c r="AB48" s="237"/>
      <c r="AC48" s="237"/>
      <c r="AD48" s="237"/>
      <c r="AE48" s="237"/>
      <c r="AF48" s="237"/>
      <c r="AG48" s="237"/>
      <c r="AH48" s="237"/>
    </row>
    <row r="49" spans="1:34" ht="14.4" x14ac:dyDescent="0.25">
      <c r="A49" s="96">
        <v>5</v>
      </c>
      <c r="B49" s="276">
        <v>2376</v>
      </c>
      <c r="C49" s="16">
        <v>2037</v>
      </c>
      <c r="D49" s="15">
        <f t="shared" si="4"/>
        <v>0</v>
      </c>
      <c r="E49" s="105">
        <f t="shared" si="5"/>
        <v>0</v>
      </c>
      <c r="F49" s="112">
        <f t="shared" si="2"/>
        <v>4413</v>
      </c>
      <c r="G49" s="117">
        <f t="shared" si="3"/>
        <v>147.1</v>
      </c>
      <c r="H49" s="237"/>
      <c r="I49" s="169">
        <f t="shared" si="6"/>
        <v>1100</v>
      </c>
      <c r="J49" s="237"/>
      <c r="K49" s="237"/>
      <c r="L49" s="237"/>
      <c r="M49" s="237"/>
      <c r="N49" s="237"/>
      <c r="O49" s="237"/>
      <c r="P49" s="237"/>
      <c r="Q49" s="237"/>
      <c r="R49" s="237"/>
      <c r="S49" s="237"/>
      <c r="T49" s="237"/>
      <c r="U49" s="237"/>
      <c r="V49" s="237"/>
      <c r="W49" s="237"/>
      <c r="X49" s="237"/>
      <c r="Y49" s="237"/>
      <c r="Z49" s="237"/>
      <c r="AA49" s="237"/>
      <c r="AB49" s="237"/>
      <c r="AC49" s="237"/>
      <c r="AD49" s="237"/>
      <c r="AE49" s="237"/>
      <c r="AF49" s="237"/>
      <c r="AG49" s="237"/>
      <c r="AH49" s="237"/>
    </row>
    <row r="50" spans="1:34" ht="14.4" x14ac:dyDescent="0.25">
      <c r="A50" s="96">
        <v>6</v>
      </c>
      <c r="B50" s="276">
        <v>2376</v>
      </c>
      <c r="C50" s="16">
        <v>2619</v>
      </c>
      <c r="D50" s="15">
        <f t="shared" si="4"/>
        <v>0</v>
      </c>
      <c r="E50" s="105">
        <f t="shared" si="5"/>
        <v>0</v>
      </c>
      <c r="F50" s="112">
        <f t="shared" si="2"/>
        <v>4995</v>
      </c>
      <c r="G50" s="117">
        <f t="shared" si="3"/>
        <v>166.5</v>
      </c>
      <c r="H50" s="237"/>
      <c r="I50" s="169">
        <f t="shared" si="6"/>
        <v>1150</v>
      </c>
      <c r="J50" s="237"/>
      <c r="K50" s="237"/>
      <c r="L50" s="237"/>
      <c r="M50" s="237"/>
      <c r="N50" s="237"/>
      <c r="O50" s="237"/>
      <c r="P50" s="237"/>
      <c r="Q50" s="237"/>
      <c r="R50" s="237"/>
      <c r="S50" s="237"/>
      <c r="T50" s="237"/>
      <c r="U50" s="237"/>
      <c r="V50" s="237"/>
      <c r="W50" s="237"/>
      <c r="X50" s="237"/>
      <c r="Y50" s="237"/>
      <c r="Z50" s="237"/>
      <c r="AA50" s="237"/>
      <c r="AB50" s="237"/>
      <c r="AC50" s="237"/>
      <c r="AD50" s="237"/>
      <c r="AE50" s="237"/>
      <c r="AF50" s="237"/>
      <c r="AG50" s="237"/>
      <c r="AH50" s="237"/>
    </row>
    <row r="51" spans="1:34" ht="14.4" x14ac:dyDescent="0.25">
      <c r="A51" s="97">
        <v>7</v>
      </c>
      <c r="B51" s="276">
        <v>2376</v>
      </c>
      <c r="C51" s="18">
        <v>3007</v>
      </c>
      <c r="D51" s="17">
        <f t="shared" si="4"/>
        <v>0</v>
      </c>
      <c r="E51" s="106">
        <f t="shared" si="5"/>
        <v>0</v>
      </c>
      <c r="F51" s="113">
        <f t="shared" si="2"/>
        <v>5383</v>
      </c>
      <c r="G51" s="118">
        <f t="shared" si="3"/>
        <v>179.43333333333334</v>
      </c>
      <c r="H51" s="237"/>
      <c r="I51" s="169">
        <f t="shared" si="6"/>
        <v>1250</v>
      </c>
      <c r="J51" s="237"/>
      <c r="K51" s="237"/>
      <c r="L51" s="237"/>
      <c r="M51" s="237"/>
      <c r="N51" s="237"/>
      <c r="O51" s="237"/>
      <c r="P51" s="237"/>
      <c r="Q51" s="237"/>
      <c r="R51" s="237"/>
      <c r="S51" s="237"/>
      <c r="T51" s="237"/>
      <c r="U51" s="237"/>
      <c r="V51" s="237"/>
      <c r="W51" s="237"/>
      <c r="X51" s="237"/>
      <c r="Y51" s="237"/>
      <c r="Z51" s="237"/>
      <c r="AA51" s="237"/>
      <c r="AB51" s="237"/>
      <c r="AC51" s="237"/>
      <c r="AD51" s="237"/>
      <c r="AE51" s="237"/>
      <c r="AF51" s="237"/>
      <c r="AG51" s="237"/>
      <c r="AH51" s="237"/>
    </row>
    <row r="52" spans="1:34" ht="14.4" x14ac:dyDescent="0.25">
      <c r="A52" s="95">
        <v>8</v>
      </c>
      <c r="B52" s="276">
        <v>2376</v>
      </c>
      <c r="C52" s="14">
        <v>3589</v>
      </c>
      <c r="D52" s="13">
        <f t="shared" si="4"/>
        <v>0</v>
      </c>
      <c r="E52" s="104">
        <f t="shared" si="5"/>
        <v>0</v>
      </c>
      <c r="F52" s="111">
        <f t="shared" si="2"/>
        <v>5965</v>
      </c>
      <c r="G52" s="116">
        <f t="shared" si="3"/>
        <v>198.83333333333334</v>
      </c>
      <c r="H52" s="237"/>
      <c r="I52" s="169">
        <f t="shared" si="6"/>
        <v>1200</v>
      </c>
      <c r="J52" s="237"/>
      <c r="K52" s="237"/>
      <c r="L52" s="237"/>
      <c r="M52" s="237"/>
      <c r="N52" s="237"/>
      <c r="O52" s="237"/>
      <c r="P52" s="237"/>
      <c r="Q52" s="237"/>
      <c r="R52" s="237"/>
      <c r="S52" s="237"/>
      <c r="T52" s="237"/>
      <c r="U52" s="237"/>
      <c r="V52" s="237"/>
      <c r="W52" s="237"/>
      <c r="X52" s="237"/>
      <c r="Y52" s="237"/>
      <c r="Z52" s="237"/>
      <c r="AA52" s="237"/>
      <c r="AB52" s="237"/>
      <c r="AC52" s="237"/>
      <c r="AD52" s="237"/>
      <c r="AE52" s="237"/>
      <c r="AF52" s="237"/>
      <c r="AG52" s="237"/>
      <c r="AH52" s="237"/>
    </row>
    <row r="53" spans="1:34" ht="14.4" x14ac:dyDescent="0.25">
      <c r="A53" s="96">
        <v>9</v>
      </c>
      <c r="B53" s="276">
        <v>2376</v>
      </c>
      <c r="C53" s="16">
        <v>3977</v>
      </c>
      <c r="D53" s="15">
        <f t="shared" si="4"/>
        <v>0</v>
      </c>
      <c r="E53" s="105">
        <f t="shared" si="5"/>
        <v>0</v>
      </c>
      <c r="F53" s="112">
        <f t="shared" si="2"/>
        <v>6353</v>
      </c>
      <c r="G53" s="117">
        <f t="shared" si="3"/>
        <v>211.76666666666668</v>
      </c>
      <c r="H53" s="237"/>
      <c r="I53" s="169">
        <f t="shared" si="6"/>
        <v>1275</v>
      </c>
      <c r="J53" s="237"/>
      <c r="K53" s="237"/>
      <c r="L53" s="237"/>
      <c r="M53" s="237"/>
      <c r="N53" s="237"/>
      <c r="O53" s="237"/>
      <c r="P53" s="237"/>
      <c r="Q53" s="237"/>
      <c r="R53" s="237"/>
      <c r="S53" s="237"/>
      <c r="T53" s="237"/>
      <c r="U53" s="237"/>
      <c r="V53" s="237"/>
      <c r="W53" s="237"/>
      <c r="X53" s="237"/>
      <c r="Y53" s="237"/>
      <c r="Z53" s="237"/>
      <c r="AA53" s="237"/>
      <c r="AB53" s="237"/>
      <c r="AC53" s="237"/>
      <c r="AD53" s="237"/>
      <c r="AE53" s="237"/>
      <c r="AF53" s="237"/>
      <c r="AG53" s="237"/>
      <c r="AH53" s="237"/>
    </row>
    <row r="54" spans="1:34" ht="14.4" x14ac:dyDescent="0.25">
      <c r="A54" s="277">
        <v>10</v>
      </c>
      <c r="B54" s="276">
        <v>2376</v>
      </c>
      <c r="C54" s="20">
        <v>3880</v>
      </c>
      <c r="D54" s="19">
        <f t="shared" si="4"/>
        <v>0</v>
      </c>
      <c r="E54" s="107">
        <f t="shared" si="5"/>
        <v>0</v>
      </c>
      <c r="F54" s="114">
        <f t="shared" si="2"/>
        <v>6256</v>
      </c>
      <c r="G54" s="119">
        <f t="shared" si="3"/>
        <v>208.53333333333333</v>
      </c>
      <c r="H54" s="237"/>
      <c r="I54" s="169">
        <f t="shared" si="6"/>
        <v>1375</v>
      </c>
      <c r="J54" s="237"/>
      <c r="K54" s="237"/>
      <c r="L54" s="237"/>
      <c r="M54" s="237"/>
      <c r="N54" s="237"/>
      <c r="O54" s="237"/>
      <c r="P54" s="237"/>
      <c r="Q54" s="237"/>
      <c r="R54" s="237"/>
      <c r="S54" s="237"/>
      <c r="T54" s="237"/>
      <c r="U54" s="237"/>
      <c r="V54" s="237"/>
      <c r="W54" s="237"/>
      <c r="X54" s="237"/>
      <c r="Y54" s="237"/>
      <c r="Z54" s="237"/>
      <c r="AA54" s="237"/>
      <c r="AB54" s="237"/>
      <c r="AC54" s="237"/>
      <c r="AD54" s="237"/>
      <c r="AE54" s="237"/>
      <c r="AF54" s="237"/>
      <c r="AG54" s="237"/>
      <c r="AH54" s="237"/>
    </row>
    <row r="55" spans="1:34" ht="14.4" x14ac:dyDescent="0.25">
      <c r="A55" s="95">
        <v>11</v>
      </c>
      <c r="B55" s="276">
        <v>2376</v>
      </c>
      <c r="C55" s="14">
        <v>3880</v>
      </c>
      <c r="D55" s="13">
        <f t="shared" si="4"/>
        <v>0</v>
      </c>
      <c r="E55" s="104">
        <f t="shared" si="5"/>
        <v>0</v>
      </c>
      <c r="F55" s="111">
        <f t="shared" si="2"/>
        <v>6256</v>
      </c>
      <c r="G55" s="116">
        <f t="shared" si="3"/>
        <v>208.53333333333333</v>
      </c>
      <c r="H55" s="237"/>
      <c r="I55" s="169">
        <f t="shared" si="6"/>
        <v>1375</v>
      </c>
      <c r="J55" s="237"/>
      <c r="K55" s="237"/>
      <c r="L55" s="237"/>
      <c r="M55" s="237"/>
      <c r="N55" s="237"/>
      <c r="O55" s="237"/>
      <c r="P55" s="237"/>
      <c r="Q55" s="237"/>
      <c r="R55" s="237"/>
      <c r="S55" s="237"/>
      <c r="T55" s="237"/>
      <c r="U55" s="237"/>
      <c r="V55" s="237"/>
      <c r="W55" s="237"/>
      <c r="X55" s="237"/>
      <c r="Y55" s="237"/>
      <c r="Z55" s="237"/>
      <c r="AA55" s="237"/>
      <c r="AB55" s="237"/>
      <c r="AC55" s="237"/>
      <c r="AD55" s="237"/>
      <c r="AE55" s="237"/>
      <c r="AF55" s="237"/>
      <c r="AG55" s="237"/>
      <c r="AH55" s="237"/>
    </row>
    <row r="56" spans="1:34" ht="15" thickBot="1" x14ac:dyDescent="0.3">
      <c r="A56" s="98">
        <v>12</v>
      </c>
      <c r="B56" s="276">
        <v>2376</v>
      </c>
      <c r="C56" s="109">
        <v>3880</v>
      </c>
      <c r="D56" s="108">
        <f t="shared" si="4"/>
        <v>0</v>
      </c>
      <c r="E56" s="110">
        <f t="shared" si="5"/>
        <v>0</v>
      </c>
      <c r="F56" s="115">
        <f t="shared" si="2"/>
        <v>6256</v>
      </c>
      <c r="G56" s="120">
        <f t="shared" si="3"/>
        <v>208.53333333333333</v>
      </c>
      <c r="H56" s="237"/>
      <c r="I56" s="169">
        <f t="shared" si="6"/>
        <v>1500</v>
      </c>
      <c r="J56" s="237"/>
      <c r="K56" s="237"/>
      <c r="L56" s="237"/>
      <c r="M56" s="237"/>
      <c r="N56" s="237"/>
      <c r="O56" s="237"/>
      <c r="P56" s="237"/>
      <c r="Q56" s="237"/>
      <c r="R56" s="237"/>
      <c r="S56" s="237"/>
      <c r="T56" s="237"/>
      <c r="U56" s="237"/>
      <c r="V56" s="237"/>
      <c r="W56" s="237"/>
      <c r="X56" s="237"/>
      <c r="Y56" s="237"/>
      <c r="Z56" s="237"/>
      <c r="AA56" s="237"/>
      <c r="AB56" s="237"/>
      <c r="AC56" s="237"/>
      <c r="AD56" s="237"/>
      <c r="AE56" s="237"/>
      <c r="AF56" s="237"/>
      <c r="AG56" s="237"/>
      <c r="AH56" s="237"/>
    </row>
    <row r="57" spans="1:34" s="177" customFormat="1" x14ac:dyDescent="0.25">
      <c r="A57" s="237"/>
      <c r="B57" s="237"/>
      <c r="C57" s="237"/>
      <c r="D57" s="237"/>
      <c r="E57" s="237"/>
      <c r="F57" s="237"/>
      <c r="G57" s="237"/>
      <c r="H57" s="237"/>
      <c r="I57" s="237"/>
      <c r="J57" s="240"/>
      <c r="K57" s="240"/>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row>
    <row r="58" spans="1:34" s="177" customFormat="1" ht="21" x14ac:dyDescent="0.4">
      <c r="A58" s="185" t="s">
        <v>31</v>
      </c>
      <c r="B58" s="237"/>
      <c r="C58" s="237"/>
      <c r="D58" s="237"/>
      <c r="E58" s="237"/>
      <c r="F58" s="237"/>
      <c r="G58" s="237"/>
      <c r="H58" s="237"/>
      <c r="I58" s="237"/>
      <c r="J58" s="240"/>
      <c r="K58" s="240"/>
      <c r="L58" s="237"/>
      <c r="M58" s="237"/>
      <c r="N58" s="237"/>
      <c r="O58" s="237"/>
      <c r="P58" s="237"/>
      <c r="Q58" s="237"/>
      <c r="R58" s="237"/>
      <c r="S58" s="237"/>
      <c r="T58" s="237"/>
      <c r="U58" s="237"/>
      <c r="V58" s="237"/>
      <c r="W58" s="237"/>
      <c r="X58" s="237"/>
      <c r="Y58" s="237"/>
      <c r="Z58" s="237"/>
      <c r="AA58" s="237"/>
      <c r="AB58" s="237"/>
      <c r="AC58" s="237"/>
      <c r="AD58" s="237"/>
      <c r="AE58" s="237"/>
      <c r="AF58" s="237"/>
      <c r="AG58" s="237"/>
      <c r="AH58" s="237"/>
    </row>
    <row r="59" spans="1:34" s="177" customFormat="1" ht="15.6" x14ac:dyDescent="0.3">
      <c r="A59" s="195" t="s">
        <v>165</v>
      </c>
      <c r="B59" s="237"/>
      <c r="C59" s="237"/>
      <c r="D59" s="237"/>
      <c r="E59" s="237"/>
      <c r="F59" s="237"/>
      <c r="G59" s="237"/>
      <c r="H59" s="237"/>
      <c r="I59" s="237"/>
      <c r="J59" s="240"/>
      <c r="K59" s="240"/>
      <c r="L59" s="237"/>
      <c r="M59" s="237"/>
      <c r="N59" s="237"/>
      <c r="O59" s="237"/>
      <c r="P59" s="237"/>
      <c r="Q59" s="237"/>
      <c r="R59" s="237"/>
      <c r="S59" s="237"/>
      <c r="T59" s="237"/>
      <c r="U59" s="237"/>
      <c r="V59" s="237"/>
      <c r="W59" s="237"/>
      <c r="X59" s="237"/>
      <c r="Y59" s="237"/>
      <c r="Z59" s="237"/>
      <c r="AA59" s="237"/>
      <c r="AB59" s="237"/>
      <c r="AC59" s="237"/>
      <c r="AD59" s="237"/>
      <c r="AE59" s="237"/>
      <c r="AF59" s="237"/>
      <c r="AG59" s="237"/>
      <c r="AH59" s="237"/>
    </row>
    <row r="60" spans="1:34" s="177" customFormat="1" ht="9.15" customHeight="1" thickBot="1" x14ac:dyDescent="0.45">
      <c r="A60" s="186"/>
      <c r="B60" s="237"/>
      <c r="C60" s="237"/>
      <c r="D60" s="237"/>
      <c r="E60" s="237"/>
      <c r="F60" s="237"/>
      <c r="G60" s="237"/>
      <c r="H60" s="237"/>
      <c r="I60" s="237"/>
      <c r="J60" s="240"/>
      <c r="K60" s="240"/>
      <c r="L60" s="237"/>
      <c r="M60" s="237"/>
      <c r="N60" s="237"/>
      <c r="O60" s="237"/>
      <c r="P60" s="237"/>
      <c r="Q60" s="237"/>
      <c r="R60" s="237"/>
      <c r="S60" s="237"/>
      <c r="T60" s="237"/>
      <c r="U60" s="237"/>
      <c r="V60" s="237"/>
      <c r="W60" s="237"/>
      <c r="X60" s="237"/>
      <c r="Y60" s="237"/>
      <c r="Z60" s="237"/>
      <c r="AA60" s="237"/>
      <c r="AB60" s="237"/>
      <c r="AC60" s="237"/>
      <c r="AD60" s="237"/>
      <c r="AE60" s="237"/>
      <c r="AF60" s="237"/>
      <c r="AG60" s="237"/>
      <c r="AH60" s="237"/>
    </row>
    <row r="61" spans="1:34" ht="27.6" x14ac:dyDescent="0.25">
      <c r="A61" s="92" t="s">
        <v>158</v>
      </c>
      <c r="B61" s="103" t="s">
        <v>146</v>
      </c>
      <c r="C61" s="102" t="s">
        <v>147</v>
      </c>
      <c r="D61" s="121" t="s">
        <v>148</v>
      </c>
      <c r="E61" s="122" t="s">
        <v>149</v>
      </c>
      <c r="F61" s="100" t="s">
        <v>166</v>
      </c>
      <c r="G61" s="100" t="s">
        <v>167</v>
      </c>
      <c r="H61" s="237"/>
      <c r="I61" s="173" t="s">
        <v>150</v>
      </c>
      <c r="J61" s="240"/>
      <c r="K61" s="240"/>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row>
    <row r="62" spans="1:34" ht="14.4" x14ac:dyDescent="0.25">
      <c r="A62" s="95">
        <v>1</v>
      </c>
      <c r="B62" s="14">
        <f>SUM($B$20*B27)</f>
        <v>0</v>
      </c>
      <c r="C62" s="21">
        <f t="shared" ref="C62:C73" si="7">SUM($C$20*C27)</f>
        <v>0</v>
      </c>
      <c r="D62" s="22">
        <f t="shared" ref="D62:D73" si="8">SUM($D$20*D27)</f>
        <v>0</v>
      </c>
      <c r="E62" s="123">
        <f t="shared" ref="E62:E73" si="9">SUM($E$20*E27)</f>
        <v>0</v>
      </c>
      <c r="F62" s="128">
        <f t="shared" ref="F62:F73" si="10">SUM(B62:E62)</f>
        <v>0</v>
      </c>
      <c r="G62" s="131">
        <f t="shared" ref="G62:G73" si="11">SUM(F62/30)</f>
        <v>0</v>
      </c>
      <c r="H62" s="237"/>
      <c r="I62" s="172">
        <f>SUM($I$20*I27)</f>
        <v>360</v>
      </c>
      <c r="J62" s="240"/>
      <c r="K62" s="240"/>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row>
    <row r="63" spans="1:34" ht="14.4" x14ac:dyDescent="0.25">
      <c r="A63" s="95">
        <v>2</v>
      </c>
      <c r="B63" s="14">
        <f t="shared" ref="B63:B73" si="12">SUM($B$20*B28)</f>
        <v>0</v>
      </c>
      <c r="C63" s="21">
        <f t="shared" si="7"/>
        <v>0</v>
      </c>
      <c r="D63" s="22">
        <f t="shared" si="8"/>
        <v>0</v>
      </c>
      <c r="E63" s="123">
        <f t="shared" si="9"/>
        <v>0</v>
      </c>
      <c r="F63" s="128">
        <f t="shared" si="10"/>
        <v>0</v>
      </c>
      <c r="G63" s="131">
        <f t="shared" si="11"/>
        <v>0</v>
      </c>
      <c r="H63" s="237"/>
      <c r="I63" s="172">
        <f t="shared" ref="I63:I73" si="13">SUM($I$20*I28)</f>
        <v>336</v>
      </c>
      <c r="J63" s="240"/>
      <c r="K63" s="240"/>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row>
    <row r="64" spans="1:34" ht="14.4" x14ac:dyDescent="0.25">
      <c r="A64" s="95">
        <v>3</v>
      </c>
      <c r="B64" s="14">
        <f t="shared" si="12"/>
        <v>0</v>
      </c>
      <c r="C64" s="21">
        <f t="shared" si="7"/>
        <v>0</v>
      </c>
      <c r="D64" s="22">
        <f t="shared" si="8"/>
        <v>0</v>
      </c>
      <c r="E64" s="123">
        <f t="shared" si="9"/>
        <v>0</v>
      </c>
      <c r="F64" s="128">
        <f t="shared" si="10"/>
        <v>0</v>
      </c>
      <c r="G64" s="131">
        <f t="shared" si="11"/>
        <v>0</v>
      </c>
      <c r="H64" s="237"/>
      <c r="I64" s="172">
        <f t="shared" si="13"/>
        <v>360</v>
      </c>
      <c r="J64" s="240"/>
      <c r="K64" s="240"/>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row>
    <row r="65" spans="1:34" ht="14.4" x14ac:dyDescent="0.25">
      <c r="A65" s="95">
        <v>4</v>
      </c>
      <c r="B65" s="14">
        <f t="shared" si="12"/>
        <v>0</v>
      </c>
      <c r="C65" s="21">
        <f t="shared" si="7"/>
        <v>0</v>
      </c>
      <c r="D65" s="22">
        <f t="shared" si="8"/>
        <v>0</v>
      </c>
      <c r="E65" s="123">
        <f t="shared" si="9"/>
        <v>0</v>
      </c>
      <c r="F65" s="128">
        <f t="shared" si="10"/>
        <v>0</v>
      </c>
      <c r="G65" s="131">
        <f t="shared" si="11"/>
        <v>0</v>
      </c>
      <c r="H65" s="237"/>
      <c r="I65" s="172">
        <f t="shared" si="13"/>
        <v>540</v>
      </c>
      <c r="J65" s="240"/>
      <c r="K65" s="240"/>
      <c r="L65" s="237"/>
      <c r="M65" s="237"/>
      <c r="N65" s="237"/>
      <c r="O65" s="237"/>
      <c r="P65" s="237"/>
      <c r="Q65" s="237"/>
      <c r="R65" s="237"/>
      <c r="S65" s="237"/>
      <c r="T65" s="237"/>
      <c r="U65" s="237"/>
      <c r="V65" s="237"/>
      <c r="W65" s="237"/>
      <c r="X65" s="237"/>
      <c r="Y65" s="237"/>
      <c r="Z65" s="237"/>
      <c r="AA65" s="237"/>
      <c r="AB65" s="237"/>
      <c r="AC65" s="237"/>
      <c r="AD65" s="237"/>
      <c r="AE65" s="237"/>
      <c r="AF65" s="237"/>
      <c r="AG65" s="237"/>
      <c r="AH65" s="237"/>
    </row>
    <row r="66" spans="1:34" ht="14.4" x14ac:dyDescent="0.25">
      <c r="A66" s="97">
        <v>5</v>
      </c>
      <c r="B66" s="14">
        <f t="shared" si="12"/>
        <v>0</v>
      </c>
      <c r="C66" s="23">
        <f t="shared" si="7"/>
        <v>0</v>
      </c>
      <c r="D66" s="24">
        <f t="shared" si="8"/>
        <v>0</v>
      </c>
      <c r="E66" s="124">
        <f t="shared" si="9"/>
        <v>0</v>
      </c>
      <c r="F66" s="129">
        <f t="shared" si="10"/>
        <v>0</v>
      </c>
      <c r="G66" s="132">
        <f t="shared" si="11"/>
        <v>0</v>
      </c>
      <c r="H66" s="237"/>
      <c r="I66" s="172">
        <f t="shared" si="13"/>
        <v>528</v>
      </c>
      <c r="J66" s="240"/>
      <c r="K66" s="240"/>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row>
    <row r="67" spans="1:34" ht="14.4" x14ac:dyDescent="0.25">
      <c r="A67" s="95">
        <v>6</v>
      </c>
      <c r="B67" s="14">
        <f t="shared" si="12"/>
        <v>0</v>
      </c>
      <c r="C67" s="21">
        <f t="shared" si="7"/>
        <v>0</v>
      </c>
      <c r="D67" s="22">
        <f t="shared" si="8"/>
        <v>0</v>
      </c>
      <c r="E67" s="123">
        <f t="shared" si="9"/>
        <v>0</v>
      </c>
      <c r="F67" s="128">
        <f t="shared" si="10"/>
        <v>0</v>
      </c>
      <c r="G67" s="131">
        <f t="shared" si="11"/>
        <v>0</v>
      </c>
      <c r="H67" s="237"/>
      <c r="I67" s="172">
        <f t="shared" si="13"/>
        <v>552</v>
      </c>
      <c r="J67" s="240"/>
      <c r="K67" s="240"/>
      <c r="L67" s="237"/>
      <c r="M67" s="237"/>
      <c r="N67" s="237"/>
      <c r="O67" s="237"/>
      <c r="P67" s="237"/>
      <c r="Q67" s="237"/>
      <c r="R67" s="237"/>
      <c r="S67" s="237"/>
      <c r="T67" s="237"/>
      <c r="U67" s="237"/>
      <c r="V67" s="237"/>
      <c r="W67" s="237"/>
      <c r="X67" s="237"/>
      <c r="Y67" s="237"/>
      <c r="Z67" s="237"/>
      <c r="AA67" s="237"/>
      <c r="AB67" s="237"/>
      <c r="AC67" s="237"/>
      <c r="AD67" s="237"/>
      <c r="AE67" s="237"/>
      <c r="AF67" s="237"/>
      <c r="AG67" s="237"/>
      <c r="AH67" s="237"/>
    </row>
    <row r="68" spans="1:34" ht="14.4" x14ac:dyDescent="0.25">
      <c r="A68" s="97">
        <v>7</v>
      </c>
      <c r="B68" s="14">
        <f t="shared" si="12"/>
        <v>0</v>
      </c>
      <c r="C68" s="23">
        <f t="shared" si="7"/>
        <v>0</v>
      </c>
      <c r="D68" s="24">
        <f t="shared" si="8"/>
        <v>0</v>
      </c>
      <c r="E68" s="124">
        <f t="shared" si="9"/>
        <v>0</v>
      </c>
      <c r="F68" s="129">
        <f t="shared" si="10"/>
        <v>0</v>
      </c>
      <c r="G68" s="132">
        <f t="shared" si="11"/>
        <v>0</v>
      </c>
      <c r="H68" s="237"/>
      <c r="I68" s="172">
        <f t="shared" si="13"/>
        <v>600</v>
      </c>
      <c r="J68" s="240"/>
      <c r="K68" s="240"/>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row>
    <row r="69" spans="1:34" ht="14.4" x14ac:dyDescent="0.25">
      <c r="A69" s="95">
        <v>8</v>
      </c>
      <c r="B69" s="14">
        <f t="shared" si="12"/>
        <v>0</v>
      </c>
      <c r="C69" s="21">
        <f t="shared" si="7"/>
        <v>0</v>
      </c>
      <c r="D69" s="22">
        <f t="shared" si="8"/>
        <v>0</v>
      </c>
      <c r="E69" s="123">
        <f t="shared" si="9"/>
        <v>0</v>
      </c>
      <c r="F69" s="128">
        <f t="shared" si="10"/>
        <v>0</v>
      </c>
      <c r="G69" s="131">
        <f t="shared" si="11"/>
        <v>0</v>
      </c>
      <c r="H69" s="237"/>
      <c r="I69" s="172">
        <f t="shared" si="13"/>
        <v>576</v>
      </c>
      <c r="J69" s="240"/>
      <c r="K69" s="240"/>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row>
    <row r="70" spans="1:34" ht="14.4" x14ac:dyDescent="0.25">
      <c r="A70" s="97">
        <v>9</v>
      </c>
      <c r="B70" s="14">
        <f t="shared" si="12"/>
        <v>0</v>
      </c>
      <c r="C70" s="23">
        <f t="shared" si="7"/>
        <v>0</v>
      </c>
      <c r="D70" s="24">
        <f t="shared" si="8"/>
        <v>0</v>
      </c>
      <c r="E70" s="124">
        <f t="shared" si="9"/>
        <v>0</v>
      </c>
      <c r="F70" s="129">
        <f t="shared" si="10"/>
        <v>0</v>
      </c>
      <c r="G70" s="132">
        <f t="shared" si="11"/>
        <v>0</v>
      </c>
      <c r="H70" s="237"/>
      <c r="I70" s="172">
        <f t="shared" si="13"/>
        <v>612</v>
      </c>
      <c r="J70" s="240"/>
      <c r="K70" s="240"/>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row>
    <row r="71" spans="1:34" ht="14.4" x14ac:dyDescent="0.25">
      <c r="A71" s="95">
        <v>10</v>
      </c>
      <c r="B71" s="14">
        <f t="shared" si="12"/>
        <v>0</v>
      </c>
      <c r="C71" s="21">
        <f t="shared" si="7"/>
        <v>0</v>
      </c>
      <c r="D71" s="22">
        <f t="shared" si="8"/>
        <v>0</v>
      </c>
      <c r="E71" s="123">
        <f t="shared" si="9"/>
        <v>0</v>
      </c>
      <c r="F71" s="128">
        <f t="shared" si="10"/>
        <v>0</v>
      </c>
      <c r="G71" s="131">
        <f t="shared" si="11"/>
        <v>0</v>
      </c>
      <c r="H71" s="237"/>
      <c r="I71" s="172">
        <f t="shared" si="13"/>
        <v>660</v>
      </c>
      <c r="J71" s="240"/>
      <c r="K71" s="240"/>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row>
    <row r="72" spans="1:34" ht="14.4" x14ac:dyDescent="0.25">
      <c r="A72" s="95">
        <v>11</v>
      </c>
      <c r="B72" s="14">
        <f t="shared" si="12"/>
        <v>0</v>
      </c>
      <c r="C72" s="21">
        <f t="shared" si="7"/>
        <v>0</v>
      </c>
      <c r="D72" s="22">
        <f t="shared" si="8"/>
        <v>0</v>
      </c>
      <c r="E72" s="123">
        <f t="shared" si="9"/>
        <v>0</v>
      </c>
      <c r="F72" s="128">
        <f t="shared" si="10"/>
        <v>0</v>
      </c>
      <c r="G72" s="131">
        <f t="shared" si="11"/>
        <v>0</v>
      </c>
      <c r="H72" s="237"/>
      <c r="I72" s="172">
        <f t="shared" si="13"/>
        <v>660</v>
      </c>
      <c r="J72" s="240"/>
      <c r="K72" s="240"/>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row>
    <row r="73" spans="1:34" s="177" customFormat="1" ht="15" thickBot="1" x14ac:dyDescent="0.3">
      <c r="A73" s="98">
        <v>12</v>
      </c>
      <c r="B73" s="14">
        <f t="shared" si="12"/>
        <v>0</v>
      </c>
      <c r="C73" s="125">
        <f t="shared" si="7"/>
        <v>0</v>
      </c>
      <c r="D73" s="126">
        <f t="shared" si="8"/>
        <v>0</v>
      </c>
      <c r="E73" s="127">
        <f t="shared" si="9"/>
        <v>0</v>
      </c>
      <c r="F73" s="130">
        <f t="shared" si="10"/>
        <v>0</v>
      </c>
      <c r="G73" s="133">
        <f t="shared" si="11"/>
        <v>0</v>
      </c>
      <c r="H73" s="237"/>
      <c r="I73" s="172">
        <f t="shared" si="13"/>
        <v>720</v>
      </c>
      <c r="J73" s="240"/>
      <c r="K73" s="240"/>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row>
    <row r="74" spans="1:34" s="177" customFormat="1" x14ac:dyDescent="0.25">
      <c r="A74" s="237"/>
      <c r="B74" s="237"/>
      <c r="C74" s="237"/>
      <c r="D74" s="237"/>
      <c r="E74" s="237"/>
      <c r="F74" s="237"/>
      <c r="G74" s="237"/>
      <c r="H74" s="237"/>
      <c r="I74" s="237"/>
      <c r="J74" s="240"/>
      <c r="K74" s="240"/>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row>
    <row r="75" spans="1:34" s="177" customFormat="1" x14ac:dyDescent="0.25">
      <c r="A75" s="237"/>
      <c r="B75" s="237"/>
      <c r="C75" s="237"/>
      <c r="D75" s="237"/>
      <c r="E75" s="237"/>
      <c r="F75" s="237"/>
      <c r="G75" s="237"/>
      <c r="H75" s="237"/>
      <c r="I75" s="237"/>
      <c r="J75" s="240"/>
      <c r="K75" s="240"/>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row>
    <row r="76" spans="1:34" s="177" customFormat="1" x14ac:dyDescent="0.25">
      <c r="A76" s="237"/>
      <c r="B76" s="237"/>
      <c r="C76" s="237"/>
      <c r="D76" s="237"/>
      <c r="E76" s="237"/>
      <c r="F76" s="237"/>
      <c r="G76" s="237"/>
      <c r="H76" s="237"/>
      <c r="I76" s="237"/>
      <c r="J76" s="240"/>
      <c r="K76" s="240"/>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row>
    <row r="77" spans="1:34" s="177" customFormat="1" ht="14.4" thickBot="1" x14ac:dyDescent="0.3">
      <c r="A77" s="237"/>
      <c r="B77" s="237"/>
      <c r="C77" s="237"/>
      <c r="D77" s="237"/>
      <c r="E77" s="237"/>
      <c r="F77" s="237"/>
      <c r="G77" s="237"/>
      <c r="H77" s="237"/>
      <c r="I77" s="237"/>
      <c r="J77" s="240"/>
      <c r="K77" s="240"/>
      <c r="L77" s="237"/>
      <c r="M77" s="237"/>
      <c r="N77" s="237"/>
      <c r="O77" s="237"/>
      <c r="P77" s="237"/>
      <c r="Q77" s="237"/>
      <c r="R77" s="237"/>
    </row>
    <row r="78" spans="1:34" s="177" customFormat="1" ht="18" thickBot="1" x14ac:dyDescent="0.3">
      <c r="A78" s="848" t="s">
        <v>143</v>
      </c>
      <c r="B78" s="849"/>
      <c r="C78" s="849"/>
      <c r="D78" s="849"/>
      <c r="E78" s="849"/>
      <c r="F78" s="849"/>
      <c r="G78" s="849"/>
      <c r="H78" s="849"/>
      <c r="I78" s="849"/>
      <c r="J78" s="849"/>
      <c r="K78" s="850"/>
      <c r="L78" s="237"/>
      <c r="M78" s="237"/>
      <c r="N78" s="237"/>
      <c r="O78" s="237"/>
      <c r="P78" s="237"/>
      <c r="Q78" s="237"/>
      <c r="R78" s="237"/>
    </row>
    <row r="79" spans="1:34" s="177" customFormat="1" ht="14.4" thickBot="1" x14ac:dyDescent="0.3">
      <c r="A79" s="851" t="s">
        <v>52</v>
      </c>
      <c r="B79" s="852"/>
      <c r="C79" s="852"/>
      <c r="D79" s="852"/>
      <c r="E79" s="852"/>
      <c r="F79" s="852"/>
      <c r="G79" s="852"/>
      <c r="H79" s="852"/>
      <c r="I79" s="852"/>
      <c r="J79" s="852"/>
      <c r="K79" s="853"/>
      <c r="L79" s="237"/>
      <c r="M79" s="237"/>
      <c r="N79" s="237"/>
      <c r="O79" s="237"/>
      <c r="P79" s="237"/>
      <c r="Q79" s="237"/>
      <c r="R79" s="237"/>
    </row>
    <row r="80" spans="1:34" s="177" customFormat="1" ht="15" customHeight="1" x14ac:dyDescent="0.25">
      <c r="A80" s="854"/>
      <c r="B80" s="855"/>
      <c r="C80" s="855"/>
      <c r="D80" s="855"/>
      <c r="E80" s="855"/>
      <c r="F80" s="855"/>
      <c r="G80" s="855"/>
      <c r="H80" s="855"/>
      <c r="I80" s="855"/>
      <c r="J80" s="855"/>
      <c r="K80" s="856"/>
      <c r="L80" s="237"/>
      <c r="M80" s="237"/>
      <c r="N80" s="237"/>
      <c r="O80" s="237"/>
      <c r="P80" s="237"/>
      <c r="Q80" s="237"/>
      <c r="R80" s="237"/>
    </row>
    <row r="81" spans="1:18" s="177" customFormat="1" x14ac:dyDescent="0.25">
      <c r="A81" s="857"/>
      <c r="B81" s="858"/>
      <c r="C81" s="858"/>
      <c r="D81" s="858"/>
      <c r="E81" s="858"/>
      <c r="F81" s="858"/>
      <c r="G81" s="858"/>
      <c r="H81" s="858"/>
      <c r="I81" s="858"/>
      <c r="J81" s="858"/>
      <c r="K81" s="859"/>
      <c r="L81" s="237"/>
      <c r="M81" s="237"/>
      <c r="N81" s="237"/>
      <c r="O81" s="237"/>
      <c r="P81" s="237"/>
      <c r="Q81" s="237"/>
      <c r="R81" s="237"/>
    </row>
    <row r="82" spans="1:18" s="177" customFormat="1" x14ac:dyDescent="0.25">
      <c r="A82" s="857"/>
      <c r="B82" s="858"/>
      <c r="C82" s="858"/>
      <c r="D82" s="858"/>
      <c r="E82" s="858"/>
      <c r="F82" s="858"/>
      <c r="G82" s="858"/>
      <c r="H82" s="858"/>
      <c r="I82" s="858"/>
      <c r="J82" s="858"/>
      <c r="K82" s="859"/>
      <c r="L82" s="237"/>
      <c r="M82" s="237"/>
      <c r="N82" s="237"/>
      <c r="O82" s="237"/>
      <c r="P82" s="237"/>
      <c r="Q82" s="237"/>
      <c r="R82" s="237"/>
    </row>
    <row r="83" spans="1:18" s="177" customFormat="1" x14ac:dyDescent="0.25">
      <c r="A83" s="857"/>
      <c r="B83" s="858"/>
      <c r="C83" s="858"/>
      <c r="D83" s="858"/>
      <c r="E83" s="858"/>
      <c r="F83" s="858"/>
      <c r="G83" s="858"/>
      <c r="H83" s="858"/>
      <c r="I83" s="858"/>
      <c r="J83" s="858"/>
      <c r="K83" s="859"/>
      <c r="L83" s="237"/>
      <c r="M83" s="237"/>
      <c r="N83" s="237"/>
      <c r="O83" s="237"/>
      <c r="P83" s="237"/>
      <c r="Q83" s="237"/>
      <c r="R83" s="237"/>
    </row>
    <row r="84" spans="1:18" s="177" customFormat="1" x14ac:dyDescent="0.25">
      <c r="A84" s="857"/>
      <c r="B84" s="858"/>
      <c r="C84" s="858"/>
      <c r="D84" s="858"/>
      <c r="E84" s="858"/>
      <c r="F84" s="858"/>
      <c r="G84" s="858"/>
      <c r="H84" s="858"/>
      <c r="I84" s="858"/>
      <c r="J84" s="858"/>
      <c r="K84" s="859"/>
      <c r="L84" s="237"/>
      <c r="M84" s="237"/>
      <c r="N84" s="237"/>
      <c r="O84" s="237"/>
      <c r="P84" s="237"/>
      <c r="Q84" s="237"/>
      <c r="R84" s="237"/>
    </row>
    <row r="85" spans="1:18" s="177" customFormat="1" x14ac:dyDescent="0.25">
      <c r="A85" s="857"/>
      <c r="B85" s="858"/>
      <c r="C85" s="858"/>
      <c r="D85" s="858"/>
      <c r="E85" s="858"/>
      <c r="F85" s="858"/>
      <c r="G85" s="858"/>
      <c r="H85" s="858"/>
      <c r="I85" s="858"/>
      <c r="J85" s="858"/>
      <c r="K85" s="859"/>
      <c r="L85" s="237"/>
      <c r="M85" s="237"/>
      <c r="N85" s="237"/>
      <c r="O85" s="237"/>
      <c r="P85" s="237"/>
      <c r="Q85" s="237"/>
      <c r="R85" s="237"/>
    </row>
    <row r="86" spans="1:18" s="177" customFormat="1" x14ac:dyDescent="0.25">
      <c r="A86" s="857"/>
      <c r="B86" s="858"/>
      <c r="C86" s="858"/>
      <c r="D86" s="858"/>
      <c r="E86" s="858"/>
      <c r="F86" s="858"/>
      <c r="G86" s="858"/>
      <c r="H86" s="858"/>
      <c r="I86" s="858"/>
      <c r="J86" s="858"/>
      <c r="K86" s="859"/>
      <c r="L86" s="237"/>
      <c r="M86" s="237"/>
      <c r="N86" s="237"/>
      <c r="O86" s="237"/>
      <c r="P86" s="237"/>
      <c r="Q86" s="237"/>
      <c r="R86" s="237"/>
    </row>
    <row r="87" spans="1:18" s="177" customFormat="1" x14ac:dyDescent="0.25">
      <c r="A87" s="857"/>
      <c r="B87" s="858"/>
      <c r="C87" s="858"/>
      <c r="D87" s="858"/>
      <c r="E87" s="858"/>
      <c r="F87" s="858"/>
      <c r="G87" s="858"/>
      <c r="H87" s="858"/>
      <c r="I87" s="858"/>
      <c r="J87" s="858"/>
      <c r="K87" s="859"/>
      <c r="L87" s="237"/>
      <c r="M87" s="237"/>
      <c r="N87" s="237"/>
      <c r="O87" s="237"/>
      <c r="P87" s="237"/>
      <c r="Q87" s="237"/>
      <c r="R87" s="237"/>
    </row>
    <row r="88" spans="1:18" s="177" customFormat="1" x14ac:dyDescent="0.25">
      <c r="A88" s="857"/>
      <c r="B88" s="858"/>
      <c r="C88" s="858"/>
      <c r="D88" s="858"/>
      <c r="E88" s="858"/>
      <c r="F88" s="858"/>
      <c r="G88" s="858"/>
      <c r="H88" s="858"/>
      <c r="I88" s="858"/>
      <c r="J88" s="858"/>
      <c r="K88" s="859"/>
      <c r="L88" s="237"/>
      <c r="M88" s="237"/>
      <c r="N88" s="237"/>
      <c r="O88" s="237"/>
      <c r="P88" s="237"/>
      <c r="Q88" s="237"/>
      <c r="R88" s="237"/>
    </row>
    <row r="89" spans="1:18" s="177" customFormat="1" ht="14.4" thickBot="1" x14ac:dyDescent="0.3">
      <c r="A89" s="860"/>
      <c r="B89" s="861"/>
      <c r="C89" s="861"/>
      <c r="D89" s="861"/>
      <c r="E89" s="861"/>
      <c r="F89" s="861"/>
      <c r="G89" s="861"/>
      <c r="H89" s="861"/>
      <c r="I89" s="861"/>
      <c r="J89" s="861"/>
      <c r="K89" s="862"/>
      <c r="L89" s="237"/>
      <c r="M89" s="237"/>
      <c r="N89" s="237"/>
      <c r="O89" s="237"/>
      <c r="P89" s="237"/>
      <c r="Q89" s="237"/>
      <c r="R89" s="237"/>
    </row>
    <row r="90" spans="1:18" s="177" customFormat="1" x14ac:dyDescent="0.25">
      <c r="A90" s="237"/>
      <c r="B90" s="237"/>
      <c r="C90" s="237"/>
      <c r="D90" s="237"/>
      <c r="E90" s="237"/>
      <c r="F90" s="237"/>
      <c r="G90" s="237"/>
      <c r="H90" s="237"/>
      <c r="I90" s="237"/>
      <c r="J90" s="237"/>
      <c r="K90" s="237"/>
      <c r="L90" s="237"/>
      <c r="M90" s="237"/>
      <c r="N90" s="237"/>
      <c r="O90" s="237"/>
      <c r="P90" s="237"/>
      <c r="Q90" s="237"/>
      <c r="R90" s="237"/>
    </row>
    <row r="91" spans="1:18" s="177" customFormat="1" x14ac:dyDescent="0.25">
      <c r="A91" s="237"/>
      <c r="B91" s="237"/>
      <c r="C91" s="237"/>
      <c r="D91" s="237"/>
      <c r="E91" s="237"/>
      <c r="F91" s="237"/>
      <c r="G91" s="237"/>
      <c r="H91" s="237"/>
      <c r="I91" s="237"/>
      <c r="J91" s="237"/>
      <c r="K91" s="237"/>
      <c r="L91" s="237"/>
      <c r="M91" s="237"/>
      <c r="N91" s="237"/>
      <c r="O91" s="237"/>
      <c r="P91" s="237"/>
      <c r="Q91" s="237"/>
      <c r="R91" s="237"/>
    </row>
    <row r="92" spans="1:18" s="177" customFormat="1" x14ac:dyDescent="0.25">
      <c r="A92" s="237"/>
      <c r="B92" s="237"/>
      <c r="C92" s="237"/>
      <c r="D92" s="237"/>
      <c r="E92" s="237"/>
      <c r="F92" s="237"/>
      <c r="G92" s="237"/>
      <c r="H92" s="237"/>
      <c r="I92" s="237"/>
      <c r="J92" s="240"/>
      <c r="K92" s="240"/>
      <c r="L92" s="237"/>
      <c r="M92" s="237"/>
      <c r="N92" s="237"/>
      <c r="O92" s="237"/>
      <c r="P92" s="237"/>
      <c r="Q92" s="237"/>
      <c r="R92" s="237"/>
    </row>
    <row r="93" spans="1:18" s="177" customFormat="1" x14ac:dyDescent="0.25">
      <c r="A93" s="237"/>
      <c r="B93" s="237"/>
      <c r="C93" s="237"/>
      <c r="D93" s="237"/>
      <c r="E93" s="237"/>
      <c r="F93" s="237"/>
      <c r="G93" s="237"/>
      <c r="H93" s="237"/>
      <c r="I93" s="237"/>
      <c r="J93" s="240"/>
      <c r="K93" s="240"/>
      <c r="L93" s="237"/>
    </row>
    <row r="94" spans="1:18" s="177" customFormat="1" x14ac:dyDescent="0.25">
      <c r="A94" s="237"/>
      <c r="B94" s="237"/>
      <c r="C94" s="237"/>
      <c r="D94" s="237"/>
      <c r="E94" s="237"/>
      <c r="F94" s="237"/>
      <c r="G94" s="237"/>
      <c r="H94" s="237"/>
      <c r="I94" s="237"/>
      <c r="J94" s="240"/>
      <c r="K94" s="240"/>
      <c r="L94" s="237"/>
    </row>
    <row r="95" spans="1:18" s="177" customFormat="1" x14ac:dyDescent="0.25">
      <c r="A95" s="237"/>
      <c r="B95" s="237"/>
      <c r="C95" s="237"/>
      <c r="D95" s="237"/>
      <c r="E95" s="237"/>
      <c r="F95" s="237"/>
      <c r="G95" s="237"/>
      <c r="H95" s="237"/>
      <c r="I95" s="237"/>
      <c r="J95" s="240"/>
      <c r="K95" s="240"/>
      <c r="L95" s="237"/>
    </row>
    <row r="96" spans="1:18" s="177" customFormat="1" x14ac:dyDescent="0.25">
      <c r="A96" s="237"/>
      <c r="B96" s="237"/>
      <c r="C96" s="237"/>
      <c r="D96" s="237"/>
      <c r="E96" s="237"/>
      <c r="F96" s="237"/>
      <c r="G96" s="237"/>
      <c r="H96" s="237"/>
      <c r="I96" s="237"/>
      <c r="J96" s="240"/>
      <c r="K96" s="240"/>
      <c r="L96" s="237"/>
    </row>
    <row r="97" spans="1:12" s="177" customFormat="1" x14ac:dyDescent="0.25">
      <c r="A97" s="237"/>
      <c r="B97" s="237"/>
      <c r="C97" s="237"/>
      <c r="D97" s="237"/>
      <c r="E97" s="237"/>
      <c r="F97" s="237"/>
      <c r="G97" s="237"/>
      <c r="H97" s="237"/>
      <c r="I97" s="237"/>
      <c r="J97" s="240"/>
      <c r="K97" s="240"/>
      <c r="L97" s="237"/>
    </row>
    <row r="98" spans="1:12" s="177" customFormat="1" x14ac:dyDescent="0.25">
      <c r="A98" s="237"/>
      <c r="B98" s="237"/>
      <c r="C98" s="237"/>
      <c r="D98" s="237"/>
      <c r="E98" s="237"/>
      <c r="F98" s="237"/>
      <c r="G98" s="237"/>
      <c r="H98" s="237"/>
      <c r="I98" s="237"/>
      <c r="J98" s="240"/>
      <c r="K98" s="240"/>
      <c r="L98" s="237"/>
    </row>
    <row r="99" spans="1:12" x14ac:dyDescent="0.25">
      <c r="A99" s="227"/>
      <c r="B99" s="227"/>
      <c r="C99" s="227"/>
      <c r="D99" s="227"/>
      <c r="E99" s="227"/>
      <c r="F99" s="227"/>
      <c r="G99" s="227"/>
      <c r="H99" s="237"/>
      <c r="I99" s="237"/>
      <c r="J99" s="240"/>
      <c r="K99" s="240"/>
      <c r="L99" s="237"/>
    </row>
    <row r="100" spans="1:12" x14ac:dyDescent="0.25">
      <c r="A100" s="227"/>
      <c r="B100" s="227"/>
      <c r="C100" s="227"/>
      <c r="D100" s="227"/>
      <c r="E100" s="227"/>
      <c r="F100" s="227"/>
      <c r="G100" s="227"/>
      <c r="H100" s="237"/>
      <c r="I100" s="237"/>
      <c r="J100" s="240"/>
      <c r="K100" s="240"/>
      <c r="L100" s="237"/>
    </row>
    <row r="101" spans="1:12" x14ac:dyDescent="0.25">
      <c r="A101" s="227"/>
      <c r="B101" s="227"/>
      <c r="C101" s="227"/>
      <c r="D101" s="227"/>
      <c r="E101" s="227"/>
      <c r="F101" s="227"/>
      <c r="G101" s="227"/>
      <c r="H101" s="237"/>
      <c r="I101" s="237"/>
      <c r="J101" s="240"/>
      <c r="K101" s="240"/>
      <c r="L101" s="237"/>
    </row>
    <row r="102" spans="1:12" x14ac:dyDescent="0.25">
      <c r="A102" s="227"/>
      <c r="B102" s="227"/>
      <c r="C102" s="227"/>
      <c r="D102" s="227"/>
      <c r="E102" s="227"/>
      <c r="F102" s="227"/>
      <c r="G102" s="227"/>
      <c r="H102" s="237"/>
      <c r="I102" s="237"/>
      <c r="J102" s="240"/>
      <c r="K102" s="240"/>
      <c r="L102" s="237"/>
    </row>
    <row r="103" spans="1:12" x14ac:dyDescent="0.25">
      <c r="A103" s="227"/>
      <c r="B103" s="227"/>
      <c r="C103" s="227"/>
      <c r="D103" s="227"/>
      <c r="E103" s="227"/>
      <c r="F103" s="227"/>
      <c r="G103" s="227"/>
      <c r="H103" s="237"/>
      <c r="I103" s="237"/>
      <c r="J103" s="240"/>
      <c r="K103" s="240"/>
      <c r="L103" s="237"/>
    </row>
    <row r="104" spans="1:12" x14ac:dyDescent="0.25">
      <c r="A104" s="227"/>
      <c r="B104" s="227"/>
      <c r="C104" s="227"/>
      <c r="D104" s="227"/>
      <c r="E104" s="227"/>
      <c r="F104" s="227"/>
      <c r="G104" s="227"/>
      <c r="H104" s="237"/>
      <c r="I104" s="237"/>
      <c r="J104" s="240"/>
      <c r="K104" s="240"/>
      <c r="L104" s="237"/>
    </row>
  </sheetData>
  <sheetProtection selectLockedCells="1"/>
  <mergeCells count="7">
    <mergeCell ref="A78:K78"/>
    <mergeCell ref="A79:K79"/>
    <mergeCell ref="A80:K89"/>
    <mergeCell ref="B3:I3"/>
    <mergeCell ref="B4:I4"/>
    <mergeCell ref="A13:B13"/>
    <mergeCell ref="A6:F11"/>
  </mergeCells>
  <printOptions horizontalCentered="1"/>
  <pageMargins left="0.70866141732283472" right="0.70866141732283472" top="0.74803149606299213" bottom="0.74803149606299213" header="0.31496062992125984" footer="0.31496062992125984"/>
  <pageSetup paperSize="9" scale="37"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458F235-BCD6-4705-8957-227D93F1CA10}">
          <x14:formula1>
            <xm:f>'4 Cash Flow Forecast(CFF)'!$A$76:$A$87</xm:f>
          </x14:formula1>
          <xm:sqref>C13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0EE29-103F-4009-BD73-FD13213AD91D}">
  <sheetPr>
    <tabColor rgb="FF025F71"/>
  </sheetPr>
  <dimension ref="A1:AJ88"/>
  <sheetViews>
    <sheetView tabSelected="1" topLeftCell="A3" zoomScale="78" zoomScaleNormal="78" zoomScaleSheetLayoutView="85" workbookViewId="0">
      <selection activeCell="A3" sqref="A3"/>
    </sheetView>
  </sheetViews>
  <sheetFormatPr defaultColWidth="8.69921875" defaultRowHeight="13.8" x14ac:dyDescent="0.25"/>
  <cols>
    <col min="1" max="1" width="42.5" style="213" customWidth="1"/>
    <col min="2" max="2" width="40.8984375" style="213" customWidth="1"/>
    <col min="3" max="3" width="15.3984375" style="213" customWidth="1"/>
    <col min="4" max="4" width="10.3984375" style="213" customWidth="1"/>
    <col min="5" max="15" width="9.19921875" style="213" customWidth="1"/>
    <col min="16" max="16" width="18.5" style="213" customWidth="1"/>
    <col min="17" max="17" width="4.8984375" style="205" customWidth="1"/>
    <col min="18" max="36" width="8.69921875" style="205"/>
    <col min="37" max="16384" width="8.69921875" style="213"/>
  </cols>
  <sheetData>
    <row r="1" spans="1:36" s="4" customFormat="1" ht="21" customHeight="1" x14ac:dyDescent="0.3">
      <c r="A1" s="179" t="s">
        <v>168</v>
      </c>
      <c r="B1" s="206"/>
      <c r="C1" s="207"/>
      <c r="D1" s="176"/>
      <c r="E1" s="208"/>
      <c r="F1" s="208"/>
      <c r="H1" s="208"/>
      <c r="K1" s="208"/>
      <c r="L1" s="208"/>
      <c r="M1" s="208"/>
      <c r="N1" s="208"/>
      <c r="O1" s="208"/>
      <c r="P1" s="208"/>
    </row>
    <row r="2" spans="1:36" s="4" customFormat="1" ht="33" customHeight="1" x14ac:dyDescent="0.3">
      <c r="A2" s="207"/>
      <c r="B2" s="207"/>
      <c r="C2" s="207"/>
      <c r="D2" s="176"/>
      <c r="E2" s="208"/>
      <c r="F2" s="208"/>
      <c r="O2" s="208"/>
      <c r="P2" s="208"/>
    </row>
    <row r="3" spans="1:36" s="4" customFormat="1" ht="33" customHeight="1" x14ac:dyDescent="0.3">
      <c r="A3" s="232" t="s">
        <v>53</v>
      </c>
      <c r="B3" s="445" t="str">
        <f>IF(ISBLANK(Guidance!$E$1),"",Guidance!$E$1)</f>
        <v/>
      </c>
      <c r="C3" s="404"/>
      <c r="D3" s="404"/>
      <c r="E3" s="404"/>
      <c r="F3" s="404"/>
      <c r="G3" s="404"/>
      <c r="H3" s="404"/>
      <c r="I3" s="404"/>
      <c r="O3" s="208"/>
      <c r="P3" s="208"/>
    </row>
    <row r="4" spans="1:36" s="4" customFormat="1" ht="33" customHeight="1" thickBot="1" x14ac:dyDescent="0.35">
      <c r="A4" s="232" t="s">
        <v>54</v>
      </c>
      <c r="B4" s="445" t="str">
        <f>IF(ISBLANK(Guidance!$E$2),"",Guidance!$E$2)</f>
        <v/>
      </c>
      <c r="C4" s="404"/>
      <c r="D4" s="404"/>
      <c r="E4" s="404"/>
      <c r="F4" s="404"/>
      <c r="G4" s="404"/>
      <c r="H4" s="404"/>
      <c r="I4" s="404"/>
      <c r="O4" s="208"/>
      <c r="P4" s="208"/>
    </row>
    <row r="5" spans="1:36" s="4" customFormat="1" ht="13.2" customHeight="1" thickBot="1" x14ac:dyDescent="0.35">
      <c r="A5" s="207"/>
      <c r="B5" s="207"/>
      <c r="C5" s="207"/>
      <c r="D5" s="176"/>
      <c r="E5" s="208"/>
      <c r="F5" s="208"/>
      <c r="O5" s="208"/>
      <c r="P5" s="208"/>
    </row>
    <row r="6" spans="1:36" s="205" customFormat="1" ht="22.5" customHeight="1" x14ac:dyDescent="0.3">
      <c r="A6" s="874" t="s">
        <v>169</v>
      </c>
      <c r="B6" s="875"/>
      <c r="C6" s="875"/>
      <c r="D6" s="875"/>
      <c r="E6" s="875"/>
      <c r="F6" s="875"/>
      <c r="G6" s="875"/>
      <c r="H6" s="875"/>
      <c r="I6" s="875"/>
      <c r="J6" s="875"/>
      <c r="K6" s="875"/>
      <c r="L6" s="876"/>
      <c r="M6" s="237"/>
      <c r="N6" s="237"/>
      <c r="O6" s="237"/>
      <c r="P6" s="4"/>
      <c r="Q6" s="208"/>
      <c r="R6" s="237"/>
      <c r="S6" s="4"/>
      <c r="T6" s="4"/>
      <c r="U6" s="4"/>
      <c r="V6" s="4"/>
      <c r="W6" s="4"/>
    </row>
    <row r="7" spans="1:36" s="205" customFormat="1" ht="22.5" customHeight="1" x14ac:dyDescent="0.3">
      <c r="A7" s="877"/>
      <c r="B7" s="878"/>
      <c r="C7" s="878"/>
      <c r="D7" s="878"/>
      <c r="E7" s="878"/>
      <c r="F7" s="878"/>
      <c r="G7" s="878"/>
      <c r="H7" s="878"/>
      <c r="I7" s="878"/>
      <c r="J7" s="878"/>
      <c r="K7" s="878"/>
      <c r="L7" s="879"/>
      <c r="M7" s="237"/>
      <c r="N7" s="8"/>
      <c r="O7" s="237"/>
      <c r="P7" s="4"/>
      <c r="Q7" s="208"/>
      <c r="R7" s="237"/>
      <c r="S7" s="4"/>
      <c r="T7" s="4"/>
      <c r="U7" s="4"/>
      <c r="V7" s="4"/>
      <c r="W7" s="4"/>
    </row>
    <row r="8" spans="1:36" s="205" customFormat="1" ht="22.5" customHeight="1" x14ac:dyDescent="0.3">
      <c r="A8" s="877"/>
      <c r="B8" s="878"/>
      <c r="C8" s="878"/>
      <c r="D8" s="878"/>
      <c r="E8" s="878"/>
      <c r="F8" s="878"/>
      <c r="G8" s="878"/>
      <c r="H8" s="878"/>
      <c r="I8" s="878"/>
      <c r="J8" s="878"/>
      <c r="K8" s="878"/>
      <c r="L8" s="879"/>
      <c r="M8" s="237"/>
      <c r="N8" s="8"/>
      <c r="O8" s="237"/>
      <c r="P8" s="4"/>
      <c r="Q8" s="208"/>
      <c r="R8" s="237"/>
      <c r="S8" s="4"/>
      <c r="T8" s="4"/>
      <c r="U8" s="4"/>
      <c r="V8" s="4"/>
      <c r="W8" s="4"/>
    </row>
    <row r="9" spans="1:36" s="205" customFormat="1" ht="22.5" customHeight="1" x14ac:dyDescent="0.3">
      <c r="A9" s="877"/>
      <c r="B9" s="878"/>
      <c r="C9" s="878"/>
      <c r="D9" s="878"/>
      <c r="E9" s="878"/>
      <c r="F9" s="878"/>
      <c r="G9" s="878"/>
      <c r="H9" s="878"/>
      <c r="I9" s="878"/>
      <c r="J9" s="878"/>
      <c r="K9" s="878"/>
      <c r="L9" s="879"/>
      <c r="M9" s="237"/>
      <c r="N9" s="237"/>
      <c r="O9" s="237"/>
      <c r="P9" s="237"/>
      <c r="Q9" s="208"/>
      <c r="R9" s="237"/>
      <c r="S9" s="4"/>
      <c r="T9" s="4"/>
      <c r="U9" s="4"/>
      <c r="V9" s="4"/>
      <c r="W9" s="4"/>
    </row>
    <row r="10" spans="1:36" s="205" customFormat="1" ht="22.5" customHeight="1" x14ac:dyDescent="0.3">
      <c r="A10" s="877"/>
      <c r="B10" s="878"/>
      <c r="C10" s="878"/>
      <c r="D10" s="878"/>
      <c r="E10" s="878"/>
      <c r="F10" s="878"/>
      <c r="G10" s="878"/>
      <c r="H10" s="878"/>
      <c r="I10" s="878"/>
      <c r="J10" s="878"/>
      <c r="K10" s="878"/>
      <c r="L10" s="879"/>
      <c r="M10" s="237"/>
      <c r="N10" s="237"/>
      <c r="O10" s="237"/>
      <c r="P10" s="237"/>
      <c r="Q10" s="208"/>
      <c r="R10" s="237"/>
      <c r="S10" s="4"/>
      <c r="T10" s="4"/>
      <c r="U10" s="4"/>
      <c r="V10" s="4"/>
      <c r="W10" s="4"/>
    </row>
    <row r="11" spans="1:36" s="205" customFormat="1" ht="22.5" customHeight="1" x14ac:dyDescent="0.3">
      <c r="A11" s="877"/>
      <c r="B11" s="878"/>
      <c r="C11" s="878"/>
      <c r="D11" s="878"/>
      <c r="E11" s="878"/>
      <c r="F11" s="878"/>
      <c r="G11" s="878"/>
      <c r="H11" s="878"/>
      <c r="I11" s="878"/>
      <c r="J11" s="878"/>
      <c r="K11" s="878"/>
      <c r="L11" s="879"/>
      <c r="M11" s="237"/>
      <c r="N11" s="8" t="s">
        <v>14</v>
      </c>
      <c r="O11" s="237"/>
      <c r="P11" s="4"/>
      <c r="Q11" s="208"/>
      <c r="R11" s="237"/>
      <c r="S11" s="4"/>
      <c r="T11" s="4"/>
      <c r="U11" s="4"/>
      <c r="V11" s="4"/>
      <c r="W11" s="4"/>
    </row>
    <row r="12" spans="1:36" s="205" customFormat="1" ht="24" customHeight="1" x14ac:dyDescent="0.3">
      <c r="A12" s="877"/>
      <c r="B12" s="878"/>
      <c r="C12" s="878"/>
      <c r="D12" s="878"/>
      <c r="E12" s="878"/>
      <c r="F12" s="878"/>
      <c r="G12" s="878"/>
      <c r="H12" s="878"/>
      <c r="I12" s="878"/>
      <c r="J12" s="878"/>
      <c r="K12" s="878"/>
      <c r="L12" s="879"/>
      <c r="M12" s="237"/>
      <c r="N12" s="26"/>
      <c r="O12" s="888" t="s">
        <v>142</v>
      </c>
      <c r="P12" s="888"/>
      <c r="Q12" s="208"/>
      <c r="R12" s="237"/>
      <c r="S12" s="4"/>
      <c r="T12" s="4"/>
      <c r="U12" s="4"/>
      <c r="V12" s="4"/>
      <c r="W12" s="4"/>
    </row>
    <row r="13" spans="1:36" s="205" customFormat="1" ht="29.25" customHeight="1" thickBot="1" x14ac:dyDescent="0.35">
      <c r="A13" s="880"/>
      <c r="B13" s="881"/>
      <c r="C13" s="881"/>
      <c r="D13" s="881"/>
      <c r="E13" s="881"/>
      <c r="F13" s="881"/>
      <c r="G13" s="881"/>
      <c r="H13" s="881"/>
      <c r="I13" s="881"/>
      <c r="J13" s="881"/>
      <c r="K13" s="881"/>
      <c r="L13" s="882"/>
      <c r="M13" s="237"/>
      <c r="N13" s="25"/>
      <c r="O13" s="883" t="s">
        <v>18</v>
      </c>
      <c r="P13" s="884"/>
      <c r="Q13" s="208"/>
      <c r="R13" s="237"/>
      <c r="S13" s="4"/>
      <c r="T13" s="4"/>
      <c r="U13" s="4"/>
      <c r="V13" s="4"/>
      <c r="W13" s="4"/>
    </row>
    <row r="14" spans="1:36" s="205" customFormat="1" ht="16.5" customHeight="1" thickBot="1" x14ac:dyDescent="0.35">
      <c r="A14" s="209"/>
      <c r="B14" s="209"/>
      <c r="C14" s="2"/>
      <c r="D14" s="2"/>
      <c r="E14" s="2"/>
      <c r="F14" s="2"/>
      <c r="G14" s="2"/>
      <c r="H14" s="2"/>
      <c r="I14" s="2"/>
      <c r="J14" s="2"/>
      <c r="K14" s="2"/>
      <c r="L14" s="2"/>
      <c r="M14" s="2"/>
      <c r="N14" s="2"/>
      <c r="O14" s="2"/>
      <c r="P14" s="2"/>
      <c r="Q14" s="208"/>
      <c r="R14" s="237"/>
      <c r="S14" s="4"/>
      <c r="T14" s="4"/>
      <c r="U14" s="4"/>
      <c r="V14" s="4"/>
      <c r="W14" s="4"/>
      <c r="X14" s="237"/>
      <c r="Y14" s="237"/>
      <c r="Z14" s="237"/>
      <c r="AA14" s="237"/>
      <c r="AB14" s="237"/>
      <c r="AC14" s="237"/>
      <c r="AD14" s="237"/>
      <c r="AE14" s="237"/>
      <c r="AF14" s="237"/>
      <c r="AG14" s="237"/>
      <c r="AH14" s="237"/>
      <c r="AI14" s="237"/>
      <c r="AJ14" s="237"/>
    </row>
    <row r="15" spans="1:36" s="205" customFormat="1" ht="16.5" customHeight="1" x14ac:dyDescent="0.3">
      <c r="A15" s="253" t="s">
        <v>88</v>
      </c>
      <c r="B15" s="254">
        <v>17000</v>
      </c>
      <c r="C15" s="2"/>
      <c r="D15" s="2"/>
      <c r="E15" s="2"/>
      <c r="F15" s="2"/>
      <c r="G15" s="2"/>
      <c r="H15" s="2"/>
      <c r="I15" s="2"/>
      <c r="J15" s="2"/>
      <c r="K15" s="2"/>
      <c r="L15" s="2"/>
      <c r="M15" s="2"/>
      <c r="N15" s="2"/>
      <c r="O15" s="2"/>
      <c r="P15" s="2"/>
      <c r="Q15" s="208"/>
      <c r="R15" s="237"/>
      <c r="S15" s="4"/>
      <c r="T15" s="4"/>
      <c r="U15" s="4"/>
      <c r="V15" s="4"/>
      <c r="W15" s="4"/>
      <c r="X15" s="237"/>
      <c r="Y15" s="237"/>
      <c r="Z15" s="237"/>
      <c r="AA15" s="237"/>
      <c r="AB15" s="237"/>
      <c r="AC15" s="237"/>
      <c r="AD15" s="237"/>
      <c r="AE15" s="237"/>
      <c r="AF15" s="237"/>
      <c r="AG15" s="237"/>
      <c r="AH15" s="237"/>
      <c r="AI15" s="237"/>
      <c r="AJ15" s="237"/>
    </row>
    <row r="16" spans="1:36" s="205" customFormat="1" ht="16.5" customHeight="1" x14ac:dyDescent="0.3">
      <c r="A16" s="253" t="s">
        <v>170</v>
      </c>
      <c r="B16" s="255">
        <v>0.06</v>
      </c>
      <c r="C16" s="2"/>
      <c r="D16" s="2"/>
      <c r="E16" s="2"/>
      <c r="F16" s="2"/>
      <c r="G16" s="2"/>
      <c r="H16" s="2"/>
      <c r="I16" s="2"/>
      <c r="J16" s="2"/>
      <c r="K16" s="2"/>
      <c r="L16" s="2"/>
      <c r="M16" s="2"/>
      <c r="N16" s="2"/>
      <c r="O16" s="2"/>
      <c r="P16" s="2"/>
      <c r="Q16" s="208"/>
      <c r="R16" s="237"/>
      <c r="S16" s="4"/>
      <c r="T16" s="4"/>
      <c r="U16" s="4"/>
      <c r="V16" s="4"/>
      <c r="W16" s="4"/>
      <c r="X16" s="237"/>
      <c r="Y16" s="237"/>
      <c r="Z16" s="237"/>
      <c r="AA16" s="237"/>
      <c r="AB16" s="237"/>
      <c r="AC16" s="237"/>
      <c r="AD16" s="237"/>
      <c r="AE16" s="237"/>
      <c r="AF16" s="237"/>
      <c r="AG16" s="237"/>
      <c r="AH16" s="237"/>
      <c r="AI16" s="237"/>
      <c r="AJ16" s="237"/>
    </row>
    <row r="17" spans="1:36" s="205" customFormat="1" ht="16.5" customHeight="1" x14ac:dyDescent="0.3">
      <c r="A17" s="253" t="s">
        <v>171</v>
      </c>
      <c r="B17" s="256">
        <v>60</v>
      </c>
      <c r="C17" s="2"/>
      <c r="D17" s="2"/>
      <c r="E17" s="2"/>
      <c r="F17" s="2"/>
      <c r="G17" s="2"/>
      <c r="H17" s="2"/>
      <c r="I17" s="2"/>
      <c r="J17" s="2"/>
      <c r="K17" s="2"/>
      <c r="L17" s="2"/>
      <c r="M17" s="2"/>
      <c r="N17" s="2"/>
      <c r="O17" s="2"/>
      <c r="P17" s="2"/>
      <c r="Q17" s="208"/>
      <c r="R17" s="237"/>
      <c r="S17" s="4"/>
      <c r="T17" s="4"/>
      <c r="U17" s="4"/>
      <c r="V17" s="4"/>
      <c r="W17" s="4"/>
      <c r="X17" s="237"/>
      <c r="Y17" s="237"/>
      <c r="Z17" s="237"/>
      <c r="AA17" s="237"/>
      <c r="AB17" s="237"/>
      <c r="AC17" s="237"/>
      <c r="AD17" s="237"/>
      <c r="AE17" s="237"/>
      <c r="AF17" s="237"/>
      <c r="AG17" s="237"/>
      <c r="AH17" s="237"/>
      <c r="AI17" s="237"/>
      <c r="AJ17" s="237"/>
    </row>
    <row r="18" spans="1:36" s="205" customFormat="1" ht="16.5" customHeight="1" thickBot="1" x14ac:dyDescent="0.35">
      <c r="A18" s="253" t="s">
        <v>172</v>
      </c>
      <c r="B18" s="257">
        <f>IFERROR(PMT(B16/12,B17,B15)*-1,"")</f>
        <v>328.65762600027455</v>
      </c>
      <c r="C18" s="2"/>
      <c r="D18" s="2"/>
      <c r="E18" s="2"/>
      <c r="F18" s="2"/>
      <c r="G18" s="2"/>
      <c r="H18" s="2"/>
      <c r="I18" s="2"/>
      <c r="J18" s="2"/>
      <c r="K18" s="2"/>
      <c r="L18" s="2"/>
      <c r="M18" s="2"/>
      <c r="N18" s="2"/>
      <c r="O18" s="2"/>
      <c r="P18" s="2"/>
      <c r="Q18" s="208"/>
      <c r="R18" s="237"/>
      <c r="S18" s="4"/>
      <c r="T18" s="4"/>
      <c r="U18" s="4"/>
      <c r="V18" s="4"/>
      <c r="W18" s="4"/>
      <c r="X18" s="237"/>
      <c r="Y18" s="237"/>
      <c r="Z18" s="237"/>
      <c r="AA18" s="237"/>
      <c r="AB18" s="237"/>
      <c r="AC18" s="237"/>
      <c r="AD18" s="237"/>
      <c r="AE18" s="237"/>
      <c r="AF18" s="237"/>
      <c r="AG18" s="237"/>
      <c r="AH18" s="237"/>
      <c r="AI18" s="237"/>
      <c r="AJ18" s="237"/>
    </row>
    <row r="19" spans="1:36" s="205" customFormat="1" ht="16.5" customHeight="1" thickBot="1" x14ac:dyDescent="0.35">
      <c r="A19" s="209"/>
      <c r="B19" s="209"/>
      <c r="C19" s="2"/>
      <c r="D19" s="2"/>
      <c r="E19" s="2"/>
      <c r="F19" s="2"/>
      <c r="G19" s="2"/>
      <c r="H19" s="2"/>
      <c r="I19" s="2"/>
      <c r="J19" s="2"/>
      <c r="K19" s="2"/>
      <c r="L19" s="2"/>
      <c r="M19" s="2"/>
      <c r="N19" s="2"/>
      <c r="O19" s="2"/>
      <c r="P19" s="2"/>
      <c r="Q19" s="208"/>
      <c r="R19" s="237"/>
      <c r="S19" s="4"/>
      <c r="T19" s="4"/>
      <c r="U19" s="4"/>
      <c r="V19" s="4"/>
      <c r="W19" s="4"/>
      <c r="X19" s="237"/>
      <c r="Y19" s="237"/>
      <c r="Z19" s="237"/>
      <c r="AA19" s="237"/>
      <c r="AB19" s="237"/>
      <c r="AC19" s="237"/>
      <c r="AD19" s="237"/>
      <c r="AE19" s="237"/>
      <c r="AF19" s="237"/>
      <c r="AG19" s="237"/>
      <c r="AH19" s="237"/>
      <c r="AI19" s="237"/>
      <c r="AJ19" s="237"/>
    </row>
    <row r="20" spans="1:36" s="205" customFormat="1" ht="18" customHeight="1" thickBot="1" x14ac:dyDescent="0.3">
      <c r="A20" s="134" t="s">
        <v>19</v>
      </c>
      <c r="B20" s="204" t="s">
        <v>1</v>
      </c>
      <c r="C20" s="237"/>
      <c r="D20" s="176"/>
      <c r="E20" s="210"/>
      <c r="F20" s="210"/>
      <c r="G20" s="176"/>
      <c r="H20" s="237"/>
      <c r="I20" s="210"/>
      <c r="J20" s="210"/>
      <c r="K20" s="210"/>
      <c r="L20" s="210"/>
      <c r="M20" s="210"/>
      <c r="N20" s="210"/>
      <c r="O20" s="210"/>
      <c r="P20" s="210"/>
      <c r="Q20" s="237"/>
      <c r="R20" s="237"/>
      <c r="S20" s="237"/>
      <c r="T20" s="237"/>
      <c r="U20" s="237"/>
      <c r="V20" s="237"/>
      <c r="W20" s="237"/>
      <c r="X20" s="237"/>
      <c r="Y20" s="237"/>
      <c r="Z20" s="237"/>
      <c r="AA20" s="237"/>
      <c r="AB20" s="237"/>
      <c r="AC20" s="237"/>
      <c r="AD20" s="237"/>
      <c r="AE20" s="237"/>
      <c r="AF20" s="237"/>
      <c r="AG20" s="237"/>
      <c r="AH20" s="237"/>
      <c r="AI20" s="237"/>
      <c r="AJ20" s="237"/>
    </row>
    <row r="21" spans="1:36" s="205" customFormat="1" ht="20.25" customHeight="1" thickBot="1" x14ac:dyDescent="0.35">
      <c r="A21" s="1"/>
      <c r="B21" s="1"/>
      <c r="C21" s="2"/>
      <c r="D21" s="889" t="s">
        <v>20</v>
      </c>
      <c r="E21" s="890"/>
      <c r="F21" s="890"/>
      <c r="G21" s="890"/>
      <c r="H21" s="890"/>
      <c r="I21" s="890"/>
      <c r="J21" s="890"/>
      <c r="K21" s="890"/>
      <c r="L21" s="890"/>
      <c r="M21" s="890"/>
      <c r="N21" s="890"/>
      <c r="O21" s="891"/>
      <c r="P21" s="3"/>
      <c r="Q21" s="237"/>
      <c r="R21" s="237"/>
      <c r="S21" s="237"/>
      <c r="T21" s="237"/>
      <c r="U21" s="237"/>
      <c r="V21" s="237"/>
      <c r="W21" s="237"/>
      <c r="X21" s="237"/>
      <c r="Y21" s="237"/>
      <c r="Z21" s="237"/>
      <c r="AA21" s="237"/>
      <c r="AB21" s="237"/>
      <c r="AC21" s="237"/>
      <c r="AD21" s="237"/>
      <c r="AE21" s="237"/>
      <c r="AF21" s="237"/>
      <c r="AG21" s="237"/>
      <c r="AH21" s="237"/>
      <c r="AI21" s="237"/>
      <c r="AJ21" s="237"/>
    </row>
    <row r="22" spans="1:36" s="211" customFormat="1" ht="31.5" customHeight="1" x14ac:dyDescent="0.25">
      <c r="A22" s="135" t="s">
        <v>21</v>
      </c>
      <c r="B22" s="136" t="s">
        <v>22</v>
      </c>
      <c r="C22" s="137" t="s">
        <v>23</v>
      </c>
      <c r="D22" s="102">
        <v>1</v>
      </c>
      <c r="E22" s="102">
        <v>2</v>
      </c>
      <c r="F22" s="102">
        <v>3</v>
      </c>
      <c r="G22" s="102">
        <v>4</v>
      </c>
      <c r="H22" s="102">
        <v>5</v>
      </c>
      <c r="I22" s="93">
        <v>6</v>
      </c>
      <c r="J22" s="102">
        <v>7</v>
      </c>
      <c r="K22" s="93">
        <v>8</v>
      </c>
      <c r="L22" s="102">
        <v>9</v>
      </c>
      <c r="M22" s="102">
        <v>10</v>
      </c>
      <c r="N22" s="102">
        <v>11</v>
      </c>
      <c r="O22" s="102">
        <v>12</v>
      </c>
      <c r="P22" s="94" t="s">
        <v>24</v>
      </c>
      <c r="Q22" s="247"/>
      <c r="R22" s="247"/>
      <c r="S22" s="247"/>
      <c r="T22" s="247"/>
      <c r="U22" s="247"/>
      <c r="V22" s="247"/>
      <c r="W22" s="247"/>
      <c r="X22" s="247"/>
      <c r="Y22" s="247"/>
      <c r="Z22" s="247"/>
      <c r="AA22" s="247"/>
      <c r="AB22" s="247"/>
      <c r="AC22" s="247"/>
      <c r="AD22" s="247"/>
      <c r="AE22" s="247"/>
      <c r="AF22" s="247"/>
      <c r="AG22" s="247"/>
      <c r="AH22" s="247"/>
      <c r="AI22" s="247"/>
      <c r="AJ22" s="247"/>
    </row>
    <row r="23" spans="1:36" x14ac:dyDescent="0.25">
      <c r="A23" s="212" t="s">
        <v>173</v>
      </c>
      <c r="B23" s="47"/>
      <c r="C23" s="48"/>
      <c r="D23" s="49">
        <v>2376</v>
      </c>
      <c r="E23" s="49">
        <v>3055</v>
      </c>
      <c r="F23" s="49">
        <v>4340</v>
      </c>
      <c r="G23" s="49">
        <v>4025</v>
      </c>
      <c r="H23" s="49">
        <v>4413</v>
      </c>
      <c r="I23" s="49">
        <v>6789</v>
      </c>
      <c r="J23" s="49">
        <v>5383</v>
      </c>
      <c r="K23" s="49">
        <v>5965</v>
      </c>
      <c r="L23" s="49">
        <v>8147</v>
      </c>
      <c r="M23" s="49">
        <v>9396</v>
      </c>
      <c r="N23" s="49">
        <v>8050</v>
      </c>
      <c r="O23" s="49">
        <v>9844</v>
      </c>
      <c r="P23" s="139">
        <f t="shared" ref="P23:P33" si="0">SUM(C23:O23)</f>
        <v>71783</v>
      </c>
      <c r="Q23" s="237"/>
      <c r="R23" s="237"/>
      <c r="S23" s="237"/>
      <c r="T23" s="237"/>
      <c r="U23" s="237"/>
      <c r="V23" s="237"/>
      <c r="W23" s="237"/>
      <c r="X23" s="237"/>
      <c r="Y23" s="237"/>
      <c r="Z23" s="237"/>
      <c r="AA23" s="237"/>
      <c r="AB23" s="237"/>
      <c r="AC23" s="237"/>
      <c r="AD23" s="237"/>
      <c r="AE23" s="237"/>
      <c r="AF23" s="237"/>
      <c r="AG23" s="237"/>
      <c r="AH23" s="237"/>
      <c r="AI23" s="237"/>
      <c r="AJ23" s="237"/>
    </row>
    <row r="24" spans="1:36" x14ac:dyDescent="0.25">
      <c r="A24" s="214" t="s">
        <v>174</v>
      </c>
      <c r="B24" s="50"/>
      <c r="C24" s="250">
        <f>B15</f>
        <v>17000</v>
      </c>
      <c r="D24" s="51" t="s">
        <v>44</v>
      </c>
      <c r="E24" s="51" t="s">
        <v>44</v>
      </c>
      <c r="F24" s="51" t="s">
        <v>44</v>
      </c>
      <c r="G24" s="51" t="s">
        <v>44</v>
      </c>
      <c r="H24" s="51" t="s">
        <v>44</v>
      </c>
      <c r="I24" s="51" t="s">
        <v>44</v>
      </c>
      <c r="J24" s="51" t="s">
        <v>44</v>
      </c>
      <c r="K24" s="52" t="s">
        <v>44</v>
      </c>
      <c r="L24" s="51" t="s">
        <v>44</v>
      </c>
      <c r="M24" s="51" t="s">
        <v>44</v>
      </c>
      <c r="N24" s="51" t="s">
        <v>44</v>
      </c>
      <c r="O24" s="51" t="s">
        <v>44</v>
      </c>
      <c r="P24" s="140">
        <f t="shared" si="0"/>
        <v>17000</v>
      </c>
      <c r="Q24" s="237"/>
      <c r="R24" s="237"/>
      <c r="S24" s="237"/>
      <c r="T24" s="237"/>
      <c r="U24" s="237"/>
      <c r="V24" s="237"/>
      <c r="W24" s="237"/>
      <c r="X24" s="237"/>
      <c r="Y24" s="237"/>
      <c r="Z24" s="237"/>
      <c r="AA24" s="237"/>
      <c r="AB24" s="237"/>
      <c r="AC24" s="237"/>
      <c r="AD24" s="237"/>
      <c r="AE24" s="237"/>
      <c r="AF24" s="237"/>
      <c r="AG24" s="237"/>
      <c r="AH24" s="237"/>
      <c r="AI24" s="237"/>
      <c r="AJ24" s="237"/>
    </row>
    <row r="25" spans="1:36" x14ac:dyDescent="0.25">
      <c r="A25" s="215" t="s">
        <v>175</v>
      </c>
      <c r="B25" s="47"/>
      <c r="C25" s="53">
        <v>0</v>
      </c>
      <c r="D25" s="54">
        <v>0</v>
      </c>
      <c r="E25" s="54">
        <v>0</v>
      </c>
      <c r="F25" s="54">
        <v>0</v>
      </c>
      <c r="G25" s="54">
        <v>0</v>
      </c>
      <c r="H25" s="54">
        <v>0</v>
      </c>
      <c r="I25" s="54">
        <v>0</v>
      </c>
      <c r="J25" s="54">
        <v>0</v>
      </c>
      <c r="K25" s="53">
        <v>0</v>
      </c>
      <c r="L25" s="54">
        <v>0</v>
      </c>
      <c r="M25" s="54">
        <v>0</v>
      </c>
      <c r="N25" s="54">
        <v>0</v>
      </c>
      <c r="O25" s="54">
        <v>0</v>
      </c>
      <c r="P25" s="142">
        <f t="shared" si="0"/>
        <v>0</v>
      </c>
      <c r="Q25" s="237"/>
      <c r="R25" s="237"/>
      <c r="S25" s="237"/>
      <c r="T25" s="237"/>
      <c r="U25" s="237"/>
      <c r="V25" s="237"/>
      <c r="W25" s="237"/>
      <c r="X25" s="237"/>
      <c r="Y25" s="237"/>
      <c r="Z25" s="237"/>
      <c r="AA25" s="237"/>
      <c r="AB25" s="237"/>
      <c r="AC25" s="237"/>
      <c r="AD25" s="237"/>
      <c r="AE25" s="237"/>
      <c r="AF25" s="237"/>
      <c r="AG25" s="237"/>
      <c r="AH25" s="237"/>
      <c r="AI25" s="237"/>
      <c r="AJ25" s="237"/>
    </row>
    <row r="26" spans="1:36" x14ac:dyDescent="0.25">
      <c r="A26" s="141" t="s">
        <v>28</v>
      </c>
      <c r="B26" s="47"/>
      <c r="C26" s="53">
        <v>0</v>
      </c>
      <c r="D26" s="54">
        <v>0</v>
      </c>
      <c r="E26" s="54">
        <v>0</v>
      </c>
      <c r="F26" s="54">
        <v>0</v>
      </c>
      <c r="G26" s="54">
        <v>0</v>
      </c>
      <c r="H26" s="54">
        <v>0</v>
      </c>
      <c r="I26" s="54">
        <v>0</v>
      </c>
      <c r="J26" s="54">
        <v>0</v>
      </c>
      <c r="K26" s="53">
        <v>0</v>
      </c>
      <c r="L26" s="54">
        <v>0</v>
      </c>
      <c r="M26" s="54">
        <v>0</v>
      </c>
      <c r="N26" s="54">
        <v>0</v>
      </c>
      <c r="O26" s="54">
        <v>0</v>
      </c>
      <c r="P26" s="142">
        <f t="shared" si="0"/>
        <v>0</v>
      </c>
      <c r="Q26" s="237"/>
      <c r="R26" s="237"/>
      <c r="S26" s="237"/>
      <c r="T26" s="237"/>
      <c r="U26" s="237"/>
      <c r="V26" s="237"/>
      <c r="W26" s="237"/>
      <c r="X26" s="237"/>
      <c r="Y26" s="237"/>
      <c r="Z26" s="237"/>
      <c r="AA26" s="237"/>
      <c r="AB26" s="237"/>
      <c r="AC26" s="237"/>
      <c r="AD26" s="237"/>
      <c r="AE26" s="237"/>
      <c r="AF26" s="237"/>
      <c r="AG26" s="237"/>
      <c r="AH26" s="237"/>
      <c r="AI26" s="237"/>
      <c r="AJ26" s="237"/>
    </row>
    <row r="27" spans="1:36" x14ac:dyDescent="0.25">
      <c r="A27" s="138" t="s">
        <v>28</v>
      </c>
      <c r="B27" s="55"/>
      <c r="C27" s="48">
        <v>0</v>
      </c>
      <c r="D27" s="56">
        <v>0</v>
      </c>
      <c r="E27" s="56">
        <v>0</v>
      </c>
      <c r="F27" s="56">
        <v>0</v>
      </c>
      <c r="G27" s="56">
        <v>0</v>
      </c>
      <c r="H27" s="56">
        <v>0</v>
      </c>
      <c r="I27" s="56">
        <v>0</v>
      </c>
      <c r="J27" s="56">
        <v>0</v>
      </c>
      <c r="K27" s="48">
        <v>0</v>
      </c>
      <c r="L27" s="56">
        <v>0</v>
      </c>
      <c r="M27" s="56">
        <v>0</v>
      </c>
      <c r="N27" s="56">
        <v>0</v>
      </c>
      <c r="O27" s="56">
        <v>0</v>
      </c>
      <c r="P27" s="143">
        <f t="shared" si="0"/>
        <v>0</v>
      </c>
      <c r="Q27" s="237"/>
      <c r="R27" s="237"/>
      <c r="S27" s="237"/>
      <c r="T27" s="237"/>
      <c r="U27" s="237"/>
      <c r="V27" s="237"/>
      <c r="W27" s="237"/>
      <c r="X27" s="237"/>
      <c r="Y27" s="237"/>
      <c r="Z27" s="237"/>
      <c r="AA27" s="237"/>
      <c r="AB27" s="237"/>
      <c r="AC27" s="237"/>
      <c r="AD27" s="237"/>
      <c r="AE27" s="237"/>
      <c r="AF27" s="237"/>
      <c r="AG27" s="237"/>
      <c r="AH27" s="237"/>
      <c r="AI27" s="237"/>
      <c r="AJ27" s="237"/>
    </row>
    <row r="28" spans="1:36" x14ac:dyDescent="0.25">
      <c r="A28" s="141" t="s">
        <v>28</v>
      </c>
      <c r="B28" s="47"/>
      <c r="C28" s="53">
        <v>0</v>
      </c>
      <c r="D28" s="54">
        <v>0</v>
      </c>
      <c r="E28" s="54">
        <v>0</v>
      </c>
      <c r="F28" s="54">
        <v>0</v>
      </c>
      <c r="G28" s="54">
        <v>0</v>
      </c>
      <c r="H28" s="54">
        <v>0</v>
      </c>
      <c r="I28" s="54">
        <v>0</v>
      </c>
      <c r="J28" s="54">
        <v>0</v>
      </c>
      <c r="K28" s="53">
        <v>0</v>
      </c>
      <c r="L28" s="54">
        <v>0</v>
      </c>
      <c r="M28" s="54">
        <v>0</v>
      </c>
      <c r="N28" s="54">
        <v>0</v>
      </c>
      <c r="O28" s="54">
        <v>0</v>
      </c>
      <c r="P28" s="142">
        <f t="shared" si="0"/>
        <v>0</v>
      </c>
      <c r="Q28" s="237"/>
      <c r="R28" s="237"/>
      <c r="S28" s="237"/>
      <c r="T28" s="237"/>
      <c r="U28" s="237"/>
      <c r="V28" s="237"/>
      <c r="W28" s="237"/>
      <c r="X28" s="237"/>
      <c r="Y28" s="237"/>
      <c r="Z28" s="237"/>
      <c r="AA28" s="237"/>
      <c r="AB28" s="237"/>
      <c r="AC28" s="237"/>
      <c r="AD28" s="237"/>
      <c r="AE28" s="237"/>
      <c r="AF28" s="237"/>
      <c r="AG28" s="237"/>
      <c r="AH28" s="237"/>
      <c r="AI28" s="237"/>
      <c r="AJ28" s="237"/>
    </row>
    <row r="29" spans="1:36" ht="14.4" thickBot="1" x14ac:dyDescent="0.3">
      <c r="A29" s="144" t="s">
        <v>28</v>
      </c>
      <c r="B29" s="145"/>
      <c r="C29" s="146">
        <v>0</v>
      </c>
      <c r="D29" s="147">
        <v>0</v>
      </c>
      <c r="E29" s="147">
        <v>0</v>
      </c>
      <c r="F29" s="147">
        <v>0</v>
      </c>
      <c r="G29" s="147">
        <v>0</v>
      </c>
      <c r="H29" s="147">
        <v>0</v>
      </c>
      <c r="I29" s="147">
        <v>0</v>
      </c>
      <c r="J29" s="147">
        <v>0</v>
      </c>
      <c r="K29" s="146">
        <v>0</v>
      </c>
      <c r="L29" s="147">
        <v>0</v>
      </c>
      <c r="M29" s="147">
        <v>0</v>
      </c>
      <c r="N29" s="147">
        <v>0</v>
      </c>
      <c r="O29" s="147">
        <v>0</v>
      </c>
      <c r="P29" s="148">
        <f>SUM(C29:O29)</f>
        <v>0</v>
      </c>
      <c r="Q29" s="237"/>
      <c r="R29" s="237"/>
      <c r="S29" s="237"/>
      <c r="T29" s="237"/>
      <c r="U29" s="237"/>
      <c r="V29" s="237"/>
      <c r="W29" s="237"/>
      <c r="X29" s="237"/>
      <c r="Y29" s="237"/>
      <c r="Z29" s="237"/>
      <c r="AA29" s="237"/>
      <c r="AB29" s="237"/>
      <c r="AC29" s="237"/>
      <c r="AD29" s="237"/>
      <c r="AE29" s="237"/>
      <c r="AF29" s="237"/>
      <c r="AG29" s="237"/>
      <c r="AH29" s="237"/>
      <c r="AI29" s="237"/>
      <c r="AJ29" s="237"/>
    </row>
    <row r="30" spans="1:36" ht="14.4" thickBot="1" x14ac:dyDescent="0.3">
      <c r="A30" s="144" t="s">
        <v>28</v>
      </c>
      <c r="B30" s="145"/>
      <c r="C30" s="146">
        <v>0</v>
      </c>
      <c r="D30" s="147">
        <v>0</v>
      </c>
      <c r="E30" s="147">
        <v>0</v>
      </c>
      <c r="F30" s="147">
        <v>0</v>
      </c>
      <c r="G30" s="147">
        <v>0</v>
      </c>
      <c r="H30" s="147">
        <v>0</v>
      </c>
      <c r="I30" s="147">
        <v>0</v>
      </c>
      <c r="J30" s="147">
        <v>0</v>
      </c>
      <c r="K30" s="146">
        <v>0</v>
      </c>
      <c r="L30" s="147">
        <v>0</v>
      </c>
      <c r="M30" s="147">
        <v>0</v>
      </c>
      <c r="N30" s="147">
        <v>0</v>
      </c>
      <c r="O30" s="147">
        <v>0</v>
      </c>
      <c r="P30" s="148">
        <f>SUM(C30:O30)</f>
        <v>0</v>
      </c>
      <c r="Q30" s="237"/>
      <c r="R30" s="237"/>
      <c r="S30" s="237"/>
      <c r="T30" s="237"/>
      <c r="U30" s="237"/>
      <c r="V30" s="237"/>
      <c r="W30" s="237"/>
      <c r="X30" s="237"/>
      <c r="Y30" s="237"/>
      <c r="Z30" s="237"/>
      <c r="AA30" s="237"/>
      <c r="AB30" s="237"/>
      <c r="AC30" s="237"/>
      <c r="AD30" s="237"/>
      <c r="AE30" s="237"/>
      <c r="AF30" s="237"/>
      <c r="AG30" s="237"/>
      <c r="AH30" s="237"/>
      <c r="AI30" s="237"/>
      <c r="AJ30" s="237"/>
    </row>
    <row r="31" spans="1:36" ht="14.4" thickBot="1" x14ac:dyDescent="0.3">
      <c r="A31" s="144" t="s">
        <v>28</v>
      </c>
      <c r="B31" s="145"/>
      <c r="C31" s="146">
        <v>0</v>
      </c>
      <c r="D31" s="147">
        <v>0</v>
      </c>
      <c r="E31" s="147">
        <v>0</v>
      </c>
      <c r="F31" s="147">
        <v>0</v>
      </c>
      <c r="G31" s="147">
        <v>0</v>
      </c>
      <c r="H31" s="147">
        <v>0</v>
      </c>
      <c r="I31" s="147">
        <v>0</v>
      </c>
      <c r="J31" s="147">
        <v>0</v>
      </c>
      <c r="K31" s="146">
        <v>0</v>
      </c>
      <c r="L31" s="147">
        <v>0</v>
      </c>
      <c r="M31" s="147">
        <v>0</v>
      </c>
      <c r="N31" s="147">
        <v>0</v>
      </c>
      <c r="O31" s="147">
        <v>0</v>
      </c>
      <c r="P31" s="148">
        <f>SUM(C31:O31)</f>
        <v>0</v>
      </c>
      <c r="Q31" s="237"/>
      <c r="R31" s="237"/>
      <c r="S31" s="237"/>
      <c r="T31" s="237"/>
      <c r="U31" s="237"/>
      <c r="V31" s="237"/>
      <c r="W31" s="237"/>
      <c r="X31" s="237"/>
      <c r="Y31" s="237"/>
      <c r="Z31" s="237"/>
      <c r="AA31" s="237"/>
      <c r="AB31" s="237"/>
      <c r="AC31" s="237"/>
      <c r="AD31" s="237"/>
      <c r="AE31" s="237"/>
      <c r="AF31" s="237"/>
      <c r="AG31" s="237"/>
      <c r="AH31" s="237"/>
      <c r="AI31" s="237"/>
      <c r="AJ31" s="237"/>
    </row>
    <row r="32" spans="1:36" ht="14.4" thickBot="1" x14ac:dyDescent="0.3">
      <c r="A32" s="144" t="s">
        <v>28</v>
      </c>
      <c r="B32" s="145"/>
      <c r="C32" s="146">
        <v>0</v>
      </c>
      <c r="D32" s="147">
        <v>0</v>
      </c>
      <c r="E32" s="147">
        <v>0</v>
      </c>
      <c r="F32" s="147">
        <v>0</v>
      </c>
      <c r="G32" s="147">
        <v>0</v>
      </c>
      <c r="H32" s="147">
        <v>0</v>
      </c>
      <c r="I32" s="147">
        <v>0</v>
      </c>
      <c r="J32" s="147">
        <v>0</v>
      </c>
      <c r="K32" s="146">
        <v>0</v>
      </c>
      <c r="L32" s="147">
        <v>0</v>
      </c>
      <c r="M32" s="147">
        <v>0</v>
      </c>
      <c r="N32" s="147">
        <v>0</v>
      </c>
      <c r="O32" s="147">
        <v>0</v>
      </c>
      <c r="P32" s="148">
        <f t="shared" si="0"/>
        <v>0</v>
      </c>
      <c r="Q32" s="237"/>
      <c r="R32" s="237"/>
      <c r="S32" s="237"/>
      <c r="T32" s="237"/>
      <c r="U32" s="237"/>
      <c r="V32" s="237"/>
      <c r="W32" s="237"/>
      <c r="X32" s="237"/>
      <c r="Y32" s="237"/>
      <c r="Z32" s="237"/>
      <c r="AA32" s="237"/>
      <c r="AB32" s="237"/>
      <c r="AC32" s="237"/>
      <c r="AD32" s="237"/>
      <c r="AE32" s="237"/>
      <c r="AF32" s="237"/>
      <c r="AG32" s="237"/>
      <c r="AH32" s="237"/>
      <c r="AI32" s="237"/>
      <c r="AJ32" s="237"/>
    </row>
    <row r="33" spans="1:36" s="217" customFormat="1" ht="20.25" customHeight="1" thickBot="1" x14ac:dyDescent="0.3">
      <c r="A33" s="798" t="s">
        <v>29</v>
      </c>
      <c r="B33" s="800"/>
      <c r="C33" s="149">
        <f t="shared" ref="C33:O33" si="1">SUM(C23:C32)</f>
        <v>17000</v>
      </c>
      <c r="D33" s="150">
        <f t="shared" si="1"/>
        <v>2376</v>
      </c>
      <c r="E33" s="150">
        <f t="shared" si="1"/>
        <v>3055</v>
      </c>
      <c r="F33" s="150">
        <f t="shared" si="1"/>
        <v>4340</v>
      </c>
      <c r="G33" s="151">
        <f t="shared" si="1"/>
        <v>4025</v>
      </c>
      <c r="H33" s="152">
        <f t="shared" si="1"/>
        <v>4413</v>
      </c>
      <c r="I33" s="152">
        <f t="shared" si="1"/>
        <v>6789</v>
      </c>
      <c r="J33" s="152">
        <f t="shared" si="1"/>
        <v>5383</v>
      </c>
      <c r="K33" s="149">
        <f t="shared" si="1"/>
        <v>5965</v>
      </c>
      <c r="L33" s="150">
        <f t="shared" si="1"/>
        <v>8147</v>
      </c>
      <c r="M33" s="150">
        <f t="shared" si="1"/>
        <v>9396</v>
      </c>
      <c r="N33" s="151">
        <f t="shared" si="1"/>
        <v>8050</v>
      </c>
      <c r="O33" s="152">
        <f t="shared" si="1"/>
        <v>9844</v>
      </c>
      <c r="P33" s="153">
        <f t="shared" si="0"/>
        <v>88783</v>
      </c>
      <c r="Q33" s="216"/>
      <c r="R33" s="216"/>
      <c r="S33" s="216"/>
      <c r="T33" s="216"/>
      <c r="U33" s="216"/>
      <c r="V33" s="216"/>
      <c r="W33" s="216"/>
      <c r="X33" s="216"/>
      <c r="Y33" s="216"/>
      <c r="Z33" s="216"/>
      <c r="AA33" s="216"/>
      <c r="AB33" s="216"/>
      <c r="AC33" s="216"/>
      <c r="AD33" s="216"/>
      <c r="AE33" s="216"/>
      <c r="AF33" s="216"/>
      <c r="AG33" s="216"/>
      <c r="AH33" s="216"/>
      <c r="AI33" s="216"/>
      <c r="AJ33" s="216"/>
    </row>
    <row r="34" spans="1:36" s="205" customFormat="1" ht="30.75" customHeight="1" thickBot="1" x14ac:dyDescent="0.3">
      <c r="A34" s="5"/>
      <c r="B34" s="5"/>
      <c r="C34" s="6"/>
      <c r="D34" s="6"/>
      <c r="E34" s="6"/>
      <c r="F34" s="6"/>
      <c r="G34" s="6"/>
      <c r="H34" s="6"/>
      <c r="I34" s="6"/>
      <c r="J34" s="6"/>
      <c r="K34" s="6"/>
      <c r="L34" s="6"/>
      <c r="M34" s="6"/>
      <c r="N34" s="6"/>
      <c r="O34" s="6"/>
      <c r="P34" s="7"/>
      <c r="Q34" s="237"/>
      <c r="R34" s="237"/>
      <c r="S34" s="237"/>
      <c r="T34" s="237"/>
      <c r="U34" s="237"/>
      <c r="V34" s="237"/>
      <c r="W34" s="237"/>
      <c r="X34" s="237"/>
      <c r="Y34" s="237"/>
      <c r="Z34" s="237"/>
      <c r="AA34" s="237"/>
      <c r="AB34" s="237"/>
      <c r="AC34" s="237"/>
      <c r="AD34" s="237"/>
      <c r="AE34" s="237"/>
      <c r="AF34" s="237"/>
      <c r="AG34" s="237"/>
      <c r="AH34" s="237"/>
      <c r="AI34" s="237"/>
      <c r="AJ34" s="237"/>
    </row>
    <row r="35" spans="1:36" s="205" customFormat="1" ht="18.75" customHeight="1" thickBot="1" x14ac:dyDescent="0.3">
      <c r="A35" s="5"/>
      <c r="B35" s="5"/>
      <c r="C35" s="6"/>
      <c r="D35" s="889" t="s">
        <v>20</v>
      </c>
      <c r="E35" s="890"/>
      <c r="F35" s="890"/>
      <c r="G35" s="890"/>
      <c r="H35" s="890"/>
      <c r="I35" s="890"/>
      <c r="J35" s="890"/>
      <c r="K35" s="890"/>
      <c r="L35" s="890"/>
      <c r="M35" s="890"/>
      <c r="N35" s="890"/>
      <c r="O35" s="891"/>
      <c r="P35" s="7"/>
      <c r="Q35" s="237"/>
      <c r="R35" s="237"/>
      <c r="S35" s="237"/>
      <c r="T35" s="237"/>
      <c r="U35" s="237"/>
      <c r="V35" s="237"/>
      <c r="W35" s="237"/>
      <c r="X35" s="237"/>
      <c r="Y35" s="237"/>
      <c r="Z35" s="237"/>
      <c r="AA35" s="237"/>
      <c r="AB35" s="237"/>
      <c r="AC35" s="237"/>
      <c r="AD35" s="237"/>
      <c r="AE35" s="237"/>
      <c r="AF35" s="237"/>
      <c r="AG35" s="237"/>
      <c r="AH35" s="237"/>
      <c r="AI35" s="237"/>
      <c r="AJ35" s="237"/>
    </row>
    <row r="36" spans="1:36" s="205" customFormat="1" ht="21.75" customHeight="1" x14ac:dyDescent="0.25">
      <c r="A36" s="135" t="s">
        <v>30</v>
      </c>
      <c r="B36" s="136" t="s">
        <v>22</v>
      </c>
      <c r="C36" s="136" t="s">
        <v>23</v>
      </c>
      <c r="D36" s="93">
        <v>1</v>
      </c>
      <c r="E36" s="93">
        <v>2</v>
      </c>
      <c r="F36" s="93">
        <v>3</v>
      </c>
      <c r="G36" s="93">
        <v>4</v>
      </c>
      <c r="H36" s="93">
        <v>5</v>
      </c>
      <c r="I36" s="103">
        <v>6</v>
      </c>
      <c r="J36" s="102">
        <v>7</v>
      </c>
      <c r="K36" s="93">
        <v>8</v>
      </c>
      <c r="L36" s="93">
        <v>9</v>
      </c>
      <c r="M36" s="93">
        <v>10</v>
      </c>
      <c r="N36" s="102">
        <v>11</v>
      </c>
      <c r="O36" s="102">
        <v>12</v>
      </c>
      <c r="P36" s="94" t="s">
        <v>24</v>
      </c>
      <c r="Q36" s="237"/>
      <c r="R36" s="237"/>
      <c r="S36" s="237"/>
      <c r="T36" s="237"/>
      <c r="U36" s="237"/>
      <c r="V36" s="237"/>
      <c r="W36" s="237"/>
      <c r="X36" s="237"/>
      <c r="Y36" s="237"/>
      <c r="Z36" s="237"/>
      <c r="AA36" s="237"/>
      <c r="AB36" s="237"/>
      <c r="AC36" s="237"/>
      <c r="AD36" s="237"/>
      <c r="AE36" s="237"/>
      <c r="AF36" s="237"/>
      <c r="AG36" s="237"/>
      <c r="AH36" s="237"/>
      <c r="AI36" s="237"/>
      <c r="AJ36" s="237"/>
    </row>
    <row r="37" spans="1:36" x14ac:dyDescent="0.25">
      <c r="A37" s="219" t="s">
        <v>176</v>
      </c>
      <c r="B37" s="59"/>
      <c r="C37" s="62">
        <v>0</v>
      </c>
      <c r="D37" s="49">
        <f>'3 Sales Assumptions(SA)'!$F62</f>
        <v>0</v>
      </c>
      <c r="E37" s="49">
        <f>'3 Sales Assumptions(SA)'!$F63</f>
        <v>0</v>
      </c>
      <c r="F37" s="49">
        <f>'3 Sales Assumptions(SA)'!$F64</f>
        <v>0</v>
      </c>
      <c r="G37" s="49">
        <f>'3 Sales Assumptions(SA)'!$F65</f>
        <v>0</v>
      </c>
      <c r="H37" s="49">
        <f>'3 Sales Assumptions(SA)'!$F66</f>
        <v>0</v>
      </c>
      <c r="I37" s="49">
        <f>'3 Sales Assumptions(SA)'!$F67</f>
        <v>0</v>
      </c>
      <c r="J37" s="49">
        <f>'3 Sales Assumptions(SA)'!$F68</f>
        <v>0</v>
      </c>
      <c r="K37" s="49">
        <f>'3 Sales Assumptions(SA)'!$F69</f>
        <v>0</v>
      </c>
      <c r="L37" s="49">
        <f>'3 Sales Assumptions(SA)'!$F70</f>
        <v>0</v>
      </c>
      <c r="M37" s="49">
        <f>'3 Sales Assumptions(SA)'!$F71</f>
        <v>0</v>
      </c>
      <c r="N37" s="49">
        <f>'3 Sales Assumptions(SA)'!$F72</f>
        <v>0</v>
      </c>
      <c r="O37" s="49">
        <f>'3 Sales Assumptions(SA)'!$F73</f>
        <v>0</v>
      </c>
      <c r="P37" s="139">
        <f>SUM(C37:O37)</f>
        <v>0</v>
      </c>
      <c r="Q37" s="237"/>
      <c r="R37" s="237"/>
      <c r="S37" s="237"/>
      <c r="T37" s="237"/>
      <c r="U37" s="237"/>
      <c r="V37" s="237"/>
      <c r="W37" s="237"/>
      <c r="X37" s="237"/>
      <c r="Y37" s="237"/>
      <c r="Z37" s="237"/>
      <c r="AA37" s="237"/>
      <c r="AB37" s="237"/>
      <c r="AC37" s="237"/>
      <c r="AD37" s="237"/>
      <c r="AE37" s="237"/>
      <c r="AF37" s="237"/>
      <c r="AG37" s="237"/>
      <c r="AH37" s="237"/>
      <c r="AI37" s="237"/>
      <c r="AJ37" s="237"/>
    </row>
    <row r="38" spans="1:36" ht="13.5" customHeight="1" x14ac:dyDescent="0.25">
      <c r="A38" s="220" t="s">
        <v>32</v>
      </c>
      <c r="B38" s="63" t="s">
        <v>228</v>
      </c>
      <c r="C38" s="62">
        <v>1500</v>
      </c>
      <c r="D38" s="61">
        <v>0</v>
      </c>
      <c r="E38" s="61">
        <v>0</v>
      </c>
      <c r="F38" s="61">
        <v>0</v>
      </c>
      <c r="G38" s="61">
        <v>500</v>
      </c>
      <c r="H38" s="61">
        <v>500</v>
      </c>
      <c r="I38" s="61">
        <v>500</v>
      </c>
      <c r="J38" s="61">
        <v>500</v>
      </c>
      <c r="K38" s="61">
        <v>500</v>
      </c>
      <c r="L38" s="61">
        <v>500</v>
      </c>
      <c r="M38" s="61">
        <v>500</v>
      </c>
      <c r="N38" s="61">
        <v>500</v>
      </c>
      <c r="O38" s="61">
        <v>500</v>
      </c>
      <c r="P38" s="143">
        <f t="shared" ref="P38:P45" si="2">SUM(C38:O38)</f>
        <v>6000</v>
      </c>
      <c r="Q38" s="237"/>
      <c r="R38" s="237"/>
      <c r="S38" s="237"/>
      <c r="T38" s="237"/>
      <c r="U38" s="237"/>
      <c r="V38" s="237"/>
      <c r="W38" s="237"/>
      <c r="X38" s="237"/>
      <c r="Y38" s="237"/>
      <c r="Z38" s="237"/>
      <c r="AA38" s="237"/>
      <c r="AB38" s="237"/>
      <c r="AC38" s="237"/>
      <c r="AD38" s="237"/>
      <c r="AE38" s="237"/>
      <c r="AF38" s="237"/>
      <c r="AG38" s="237"/>
      <c r="AH38" s="237"/>
      <c r="AI38" s="237"/>
      <c r="AJ38" s="237"/>
    </row>
    <row r="39" spans="1:36" x14ac:dyDescent="0.25">
      <c r="A39" s="218" t="s">
        <v>35</v>
      </c>
      <c r="B39" s="57"/>
      <c r="C39" s="62">
        <v>0</v>
      </c>
      <c r="D39" s="61">
        <v>50</v>
      </c>
      <c r="E39" s="61">
        <v>50</v>
      </c>
      <c r="F39" s="61">
        <v>50</v>
      </c>
      <c r="G39" s="61">
        <v>50</v>
      </c>
      <c r="H39" s="61">
        <v>50</v>
      </c>
      <c r="I39" s="61">
        <v>50</v>
      </c>
      <c r="J39" s="61">
        <v>50</v>
      </c>
      <c r="K39" s="61">
        <v>50</v>
      </c>
      <c r="L39" s="61">
        <v>50</v>
      </c>
      <c r="M39" s="61">
        <v>50</v>
      </c>
      <c r="N39" s="61">
        <v>50</v>
      </c>
      <c r="O39" s="61">
        <v>50</v>
      </c>
      <c r="P39" s="140">
        <f t="shared" si="2"/>
        <v>600</v>
      </c>
      <c r="Q39" s="237"/>
      <c r="R39" s="237"/>
      <c r="S39" s="237"/>
      <c r="T39" s="237"/>
      <c r="U39" s="237"/>
      <c r="V39" s="237"/>
      <c r="W39" s="237"/>
      <c r="X39" s="237"/>
      <c r="Y39" s="237"/>
      <c r="Z39" s="237"/>
      <c r="AA39" s="237"/>
      <c r="AB39" s="237"/>
      <c r="AC39" s="237"/>
      <c r="AD39" s="237"/>
      <c r="AE39" s="237"/>
      <c r="AF39" s="237"/>
      <c r="AG39" s="237"/>
      <c r="AH39" s="237"/>
      <c r="AI39" s="237"/>
      <c r="AJ39" s="237"/>
    </row>
    <row r="40" spans="1:36" x14ac:dyDescent="0.25">
      <c r="A40" s="221" t="s">
        <v>36</v>
      </c>
      <c r="B40" s="64" t="s">
        <v>233</v>
      </c>
      <c r="C40" s="62">
        <v>0</v>
      </c>
      <c r="D40" s="61">
        <v>0</v>
      </c>
      <c r="E40" s="61">
        <v>0</v>
      </c>
      <c r="F40" s="61">
        <v>0</v>
      </c>
      <c r="G40" s="61">
        <v>0</v>
      </c>
      <c r="H40" s="61">
        <v>0</v>
      </c>
      <c r="I40" s="61">
        <v>0</v>
      </c>
      <c r="J40" s="61">
        <v>0</v>
      </c>
      <c r="K40" s="61">
        <v>0</v>
      </c>
      <c r="L40" s="61">
        <v>0</v>
      </c>
      <c r="M40" s="61">
        <v>0</v>
      </c>
      <c r="N40" s="61">
        <v>0</v>
      </c>
      <c r="O40" s="61">
        <v>0</v>
      </c>
      <c r="P40" s="154">
        <f t="shared" si="2"/>
        <v>0</v>
      </c>
      <c r="Q40" s="237"/>
      <c r="R40" s="237"/>
      <c r="S40" s="237"/>
      <c r="T40" s="237"/>
      <c r="U40" s="237"/>
      <c r="V40" s="237"/>
      <c r="W40" s="237"/>
      <c r="X40" s="237"/>
      <c r="Y40" s="237"/>
      <c r="Z40" s="237"/>
      <c r="AA40" s="237"/>
      <c r="AB40" s="237"/>
      <c r="AC40" s="237"/>
      <c r="AD40" s="237"/>
      <c r="AE40" s="237"/>
      <c r="AF40" s="237"/>
      <c r="AG40" s="237"/>
      <c r="AH40" s="237"/>
      <c r="AI40" s="237"/>
      <c r="AJ40" s="237"/>
    </row>
    <row r="41" spans="1:36" x14ac:dyDescent="0.25">
      <c r="A41" s="219" t="s">
        <v>37</v>
      </c>
      <c r="B41" s="59" t="s">
        <v>227</v>
      </c>
      <c r="C41" s="62">
        <f>780*3</f>
        <v>2340</v>
      </c>
      <c r="D41" s="61">
        <v>0</v>
      </c>
      <c r="E41" s="61">
        <v>0</v>
      </c>
      <c r="F41" s="61">
        <v>0</v>
      </c>
      <c r="G41" s="61">
        <v>0</v>
      </c>
      <c r="H41" s="61">
        <v>0</v>
      </c>
      <c r="I41" s="61">
        <v>0</v>
      </c>
      <c r="J41" s="61">
        <v>780</v>
      </c>
      <c r="K41" s="61">
        <v>780</v>
      </c>
      <c r="L41" s="61">
        <v>780</v>
      </c>
      <c r="M41" s="61">
        <v>780</v>
      </c>
      <c r="N41" s="61">
        <v>780</v>
      </c>
      <c r="O41" s="61">
        <v>780</v>
      </c>
      <c r="P41" s="142">
        <f t="shared" si="2"/>
        <v>7020</v>
      </c>
      <c r="Q41" s="237"/>
      <c r="R41" s="237"/>
      <c r="S41" s="237"/>
      <c r="T41" s="237"/>
      <c r="U41" s="237"/>
      <c r="V41" s="237"/>
      <c r="W41" s="237"/>
      <c r="X41" s="237"/>
      <c r="Y41" s="237"/>
      <c r="Z41" s="237"/>
      <c r="AA41" s="237"/>
      <c r="AB41" s="237"/>
      <c r="AC41" s="237"/>
      <c r="AD41" s="237"/>
      <c r="AE41" s="237"/>
      <c r="AF41" s="237"/>
      <c r="AG41" s="237"/>
      <c r="AH41" s="237"/>
      <c r="AI41" s="237"/>
      <c r="AJ41" s="237"/>
    </row>
    <row r="42" spans="1:36" x14ac:dyDescent="0.25">
      <c r="A42" s="220" t="s">
        <v>38</v>
      </c>
      <c r="B42" s="63" t="s">
        <v>234</v>
      </c>
      <c r="C42" s="62">
        <v>0</v>
      </c>
      <c r="D42" s="61">
        <v>0</v>
      </c>
      <c r="E42" s="61">
        <v>0</v>
      </c>
      <c r="F42" s="61">
        <v>0</v>
      </c>
      <c r="G42" s="61">
        <v>0</v>
      </c>
      <c r="H42" s="61">
        <v>0</v>
      </c>
      <c r="I42" s="61">
        <v>0</v>
      </c>
      <c r="J42" s="61">
        <v>0</v>
      </c>
      <c r="K42" s="61">
        <v>0</v>
      </c>
      <c r="L42" s="61">
        <v>0</v>
      </c>
      <c r="M42" s="61">
        <v>0</v>
      </c>
      <c r="N42" s="61">
        <v>0</v>
      </c>
      <c r="O42" s="61">
        <v>0</v>
      </c>
      <c r="P42" s="143">
        <f t="shared" si="2"/>
        <v>0</v>
      </c>
      <c r="Q42" s="237"/>
      <c r="R42" s="237"/>
      <c r="S42" s="237"/>
      <c r="T42" s="237"/>
      <c r="U42" s="237"/>
      <c r="V42" s="237"/>
      <c r="W42" s="237"/>
      <c r="X42" s="237"/>
      <c r="Y42" s="237"/>
      <c r="Z42" s="237"/>
      <c r="AA42" s="237"/>
      <c r="AB42" s="237"/>
      <c r="AC42" s="237"/>
      <c r="AD42" s="237"/>
      <c r="AE42" s="237"/>
      <c r="AF42" s="237"/>
      <c r="AG42" s="237"/>
      <c r="AH42" s="237"/>
      <c r="AI42" s="237"/>
      <c r="AJ42" s="237"/>
    </row>
    <row r="43" spans="1:36" x14ac:dyDescent="0.25">
      <c r="A43" s="220" t="s">
        <v>39</v>
      </c>
      <c r="B43" s="63" t="s">
        <v>231</v>
      </c>
      <c r="C43" s="62">
        <v>9994</v>
      </c>
      <c r="D43" s="61">
        <v>0</v>
      </c>
      <c r="E43" s="61">
        <v>0</v>
      </c>
      <c r="F43" s="61">
        <v>0</v>
      </c>
      <c r="G43" s="61">
        <v>0</v>
      </c>
      <c r="H43" s="61">
        <v>0</v>
      </c>
      <c r="I43" s="61">
        <v>0</v>
      </c>
      <c r="J43" s="61">
        <v>0</v>
      </c>
      <c r="K43" s="61">
        <v>0</v>
      </c>
      <c r="L43" s="61">
        <v>0</v>
      </c>
      <c r="M43" s="61">
        <v>0</v>
      </c>
      <c r="N43" s="61">
        <v>0</v>
      </c>
      <c r="O43" s="61">
        <v>0</v>
      </c>
      <c r="P43" s="140">
        <f t="shared" si="2"/>
        <v>9994</v>
      </c>
      <c r="Q43" s="237"/>
      <c r="R43" s="237"/>
      <c r="S43" s="237"/>
      <c r="T43" s="237"/>
      <c r="U43" s="237"/>
      <c r="V43" s="237"/>
      <c r="W43" s="237"/>
      <c r="X43" s="237"/>
      <c r="Y43" s="237"/>
      <c r="Z43" s="237"/>
      <c r="AA43" s="237"/>
      <c r="AB43" s="237"/>
      <c r="AC43" s="237"/>
      <c r="AD43" s="237"/>
      <c r="AE43" s="237"/>
      <c r="AF43" s="237"/>
      <c r="AG43" s="237"/>
      <c r="AH43" s="237"/>
      <c r="AI43" s="237"/>
      <c r="AJ43" s="237"/>
    </row>
    <row r="44" spans="1:36" x14ac:dyDescent="0.25">
      <c r="A44" s="218" t="s">
        <v>40</v>
      </c>
      <c r="B44" s="65"/>
      <c r="C44" s="62">
        <v>0</v>
      </c>
      <c r="D44" s="61">
        <v>25</v>
      </c>
      <c r="E44" s="61">
        <v>25</v>
      </c>
      <c r="F44" s="61">
        <v>25</v>
      </c>
      <c r="G44" s="61">
        <v>25</v>
      </c>
      <c r="H44" s="61">
        <v>25</v>
      </c>
      <c r="I44" s="61">
        <v>25</v>
      </c>
      <c r="J44" s="61">
        <v>25</v>
      </c>
      <c r="K44" s="61">
        <v>25</v>
      </c>
      <c r="L44" s="61">
        <v>25</v>
      </c>
      <c r="M44" s="61">
        <v>25</v>
      </c>
      <c r="N44" s="61">
        <v>25</v>
      </c>
      <c r="O44" s="61">
        <v>25</v>
      </c>
      <c r="P44" s="154">
        <f t="shared" si="2"/>
        <v>300</v>
      </c>
      <c r="Q44" s="237"/>
      <c r="R44" s="237"/>
      <c r="S44" s="237"/>
      <c r="T44" s="237"/>
      <c r="U44" s="237"/>
      <c r="V44" s="237"/>
      <c r="W44" s="237"/>
      <c r="X44" s="237"/>
      <c r="Y44" s="237"/>
      <c r="Z44" s="237"/>
      <c r="AA44" s="237"/>
      <c r="AB44" s="237"/>
      <c r="AC44" s="237"/>
      <c r="AD44" s="237"/>
      <c r="AE44" s="237"/>
      <c r="AF44" s="237"/>
      <c r="AG44" s="237"/>
      <c r="AH44" s="237"/>
      <c r="AI44" s="237"/>
      <c r="AJ44" s="237"/>
    </row>
    <row r="45" spans="1:36" x14ac:dyDescent="0.25">
      <c r="A45" s="218" t="s">
        <v>42</v>
      </c>
      <c r="B45" s="65"/>
      <c r="C45" s="62">
        <v>0</v>
      </c>
      <c r="D45" s="61">
        <v>0</v>
      </c>
      <c r="E45" s="61">
        <v>0</v>
      </c>
      <c r="F45" s="61">
        <v>0</v>
      </c>
      <c r="G45" s="61">
        <v>0</v>
      </c>
      <c r="H45" s="61">
        <v>0</v>
      </c>
      <c r="I45" s="61">
        <v>350</v>
      </c>
      <c r="J45" s="61">
        <v>0</v>
      </c>
      <c r="K45" s="61">
        <v>0</v>
      </c>
      <c r="L45" s="61">
        <v>0</v>
      </c>
      <c r="M45" s="61">
        <v>0</v>
      </c>
      <c r="N45" s="61">
        <v>0</v>
      </c>
      <c r="O45" s="61">
        <v>350</v>
      </c>
      <c r="P45" s="140">
        <f t="shared" si="2"/>
        <v>700</v>
      </c>
      <c r="Q45" s="237"/>
      <c r="R45" s="237"/>
      <c r="S45" s="237"/>
      <c r="T45" s="237"/>
      <c r="U45" s="237"/>
      <c r="V45" s="237"/>
      <c r="W45" s="237"/>
      <c r="X45" s="237"/>
      <c r="Y45" s="237"/>
      <c r="Z45" s="237"/>
      <c r="AA45" s="237"/>
      <c r="AB45" s="237"/>
      <c r="AC45" s="237"/>
      <c r="AD45" s="237"/>
      <c r="AE45" s="237"/>
      <c r="AF45" s="237"/>
      <c r="AG45" s="237"/>
      <c r="AH45" s="237"/>
      <c r="AI45" s="237"/>
      <c r="AJ45" s="237"/>
    </row>
    <row r="46" spans="1:36" x14ac:dyDescent="0.25">
      <c r="A46" s="219" t="s">
        <v>193</v>
      </c>
      <c r="B46" s="66"/>
      <c r="C46" s="62" t="s">
        <v>44</v>
      </c>
      <c r="D46" s="62">
        <v>1500</v>
      </c>
      <c r="E46" s="62">
        <v>1500</v>
      </c>
      <c r="F46" s="62">
        <v>1500</v>
      </c>
      <c r="G46" s="62">
        <v>1500</v>
      </c>
      <c r="H46" s="62">
        <v>1500</v>
      </c>
      <c r="I46" s="62">
        <v>1500</v>
      </c>
      <c r="J46" s="62">
        <v>1500</v>
      </c>
      <c r="K46" s="62">
        <v>1500</v>
      </c>
      <c r="L46" s="62">
        <v>1500</v>
      </c>
      <c r="M46" s="62">
        <v>1500</v>
      </c>
      <c r="N46" s="62">
        <v>1500</v>
      </c>
      <c r="O46" s="62">
        <v>1500</v>
      </c>
      <c r="P46" s="143">
        <f t="shared" ref="P46:P55" si="3">SUM(C46:O46)</f>
        <v>18000</v>
      </c>
      <c r="Q46" s="237"/>
      <c r="R46" s="237"/>
      <c r="S46" s="237"/>
      <c r="T46" s="237"/>
      <c r="U46" s="237"/>
      <c r="V46" s="237"/>
      <c r="W46" s="237"/>
      <c r="X46" s="237"/>
      <c r="Y46" s="237"/>
      <c r="Z46" s="237"/>
      <c r="AA46" s="237"/>
      <c r="AB46" s="237"/>
      <c r="AC46" s="237"/>
      <c r="AD46" s="237"/>
      <c r="AE46" s="237"/>
      <c r="AF46" s="237"/>
      <c r="AG46" s="237"/>
      <c r="AH46" s="237"/>
      <c r="AI46" s="237"/>
      <c r="AJ46" s="237"/>
    </row>
    <row r="47" spans="1:36" x14ac:dyDescent="0.25">
      <c r="A47" s="219" t="s">
        <v>45</v>
      </c>
      <c r="B47" s="57"/>
      <c r="C47" s="62">
        <v>0</v>
      </c>
      <c r="D47" s="62">
        <v>0</v>
      </c>
      <c r="E47" s="62">
        <v>0</v>
      </c>
      <c r="F47" s="62">
        <v>0</v>
      </c>
      <c r="G47" s="62">
        <v>0</v>
      </c>
      <c r="H47" s="62">
        <v>0</v>
      </c>
      <c r="I47" s="62">
        <v>0</v>
      </c>
      <c r="J47" s="62">
        <v>0</v>
      </c>
      <c r="K47" s="62">
        <v>0</v>
      </c>
      <c r="L47" s="62">
        <v>0</v>
      </c>
      <c r="M47" s="62">
        <v>0</v>
      </c>
      <c r="N47" s="62">
        <v>0</v>
      </c>
      <c r="O47" s="62">
        <v>0</v>
      </c>
      <c r="P47" s="140">
        <f t="shared" si="3"/>
        <v>0</v>
      </c>
      <c r="Q47" s="237"/>
      <c r="R47" s="237"/>
      <c r="S47" s="237"/>
      <c r="T47" s="237"/>
      <c r="U47" s="237"/>
      <c r="V47" s="237"/>
      <c r="W47" s="237"/>
      <c r="X47" s="237"/>
      <c r="Y47" s="237"/>
      <c r="Z47" s="237"/>
      <c r="AA47" s="237"/>
      <c r="AB47" s="237"/>
      <c r="AC47" s="237"/>
      <c r="AD47" s="237"/>
      <c r="AE47" s="237"/>
      <c r="AF47" s="237"/>
      <c r="AG47" s="237"/>
      <c r="AH47" s="237"/>
      <c r="AI47" s="237"/>
      <c r="AJ47" s="237"/>
    </row>
    <row r="48" spans="1:36" x14ac:dyDescent="0.25">
      <c r="A48" s="222" t="s">
        <v>194</v>
      </c>
      <c r="B48" s="66"/>
      <c r="C48" s="62" t="s">
        <v>44</v>
      </c>
      <c r="D48" s="258">
        <f>B18</f>
        <v>328.65762600027455</v>
      </c>
      <c r="E48" s="60">
        <f>D48</f>
        <v>328.65762600027455</v>
      </c>
      <c r="F48" s="60">
        <f>D48</f>
        <v>328.65762600027455</v>
      </c>
      <c r="G48" s="60">
        <f>D48</f>
        <v>328.65762600027455</v>
      </c>
      <c r="H48" s="60">
        <f>D48</f>
        <v>328.65762600027455</v>
      </c>
      <c r="I48" s="67">
        <f>D48</f>
        <v>328.65762600027455</v>
      </c>
      <c r="J48" s="68">
        <f>D48</f>
        <v>328.65762600027455</v>
      </c>
      <c r="K48" s="60">
        <f>D48</f>
        <v>328.65762600027455</v>
      </c>
      <c r="L48" s="60">
        <f>D48</f>
        <v>328.65762600027455</v>
      </c>
      <c r="M48" s="60">
        <f>D48</f>
        <v>328.65762600027455</v>
      </c>
      <c r="N48" s="60">
        <f>D48</f>
        <v>328.65762600027455</v>
      </c>
      <c r="O48" s="60">
        <f>D48</f>
        <v>328.65762600027455</v>
      </c>
      <c r="P48" s="142">
        <f t="shared" si="3"/>
        <v>3943.8915120032939</v>
      </c>
      <c r="Q48" s="237"/>
      <c r="R48" s="237"/>
      <c r="S48" s="237"/>
      <c r="T48" s="237"/>
      <c r="U48" s="237"/>
      <c r="V48" s="237"/>
      <c r="W48" s="237"/>
      <c r="X48" s="237"/>
      <c r="Y48" s="237"/>
      <c r="Z48" s="237"/>
      <c r="AA48" s="237"/>
      <c r="AB48" s="237"/>
      <c r="AC48" s="237"/>
      <c r="AD48" s="237"/>
      <c r="AE48" s="237"/>
      <c r="AF48" s="237"/>
      <c r="AG48" s="237"/>
      <c r="AH48" s="237"/>
      <c r="AI48" s="237"/>
      <c r="AJ48" s="237"/>
    </row>
    <row r="49" spans="1:36" x14ac:dyDescent="0.25">
      <c r="A49" s="141" t="s">
        <v>229</v>
      </c>
      <c r="B49" s="63" t="s">
        <v>230</v>
      </c>
      <c r="C49" s="62">
        <v>900</v>
      </c>
      <c r="D49" s="62">
        <v>0</v>
      </c>
      <c r="E49" s="62">
        <v>0</v>
      </c>
      <c r="F49" s="62">
        <v>0</v>
      </c>
      <c r="G49" s="62">
        <v>300</v>
      </c>
      <c r="H49" s="62">
        <v>300</v>
      </c>
      <c r="I49" s="62">
        <v>300</v>
      </c>
      <c r="J49" s="62">
        <v>300</v>
      </c>
      <c r="K49" s="62">
        <v>300</v>
      </c>
      <c r="L49" s="62">
        <v>300</v>
      </c>
      <c r="M49" s="62">
        <v>300</v>
      </c>
      <c r="N49" s="62">
        <v>300</v>
      </c>
      <c r="O49" s="62">
        <v>300</v>
      </c>
      <c r="P49" s="143">
        <f t="shared" si="3"/>
        <v>3600</v>
      </c>
      <c r="Q49" s="237"/>
      <c r="R49" s="237"/>
      <c r="S49" s="237"/>
      <c r="T49" s="237"/>
      <c r="U49" s="237"/>
      <c r="V49" s="237"/>
      <c r="W49" s="237"/>
      <c r="X49" s="237"/>
      <c r="Y49" s="237"/>
      <c r="Z49" s="237"/>
      <c r="AA49" s="237"/>
      <c r="AB49" s="237"/>
      <c r="AC49" s="237"/>
      <c r="AD49" s="237"/>
      <c r="AE49" s="237"/>
      <c r="AF49" s="237"/>
      <c r="AG49" s="237"/>
      <c r="AH49" s="237"/>
      <c r="AI49" s="237"/>
      <c r="AJ49" s="237"/>
    </row>
    <row r="50" spans="1:36" x14ac:dyDescent="0.25">
      <c r="A50" s="141" t="s">
        <v>232</v>
      </c>
      <c r="B50" s="59"/>
      <c r="C50" s="62">
        <f>1270+380</f>
        <v>1650</v>
      </c>
      <c r="D50" s="61">
        <v>0</v>
      </c>
      <c r="E50" s="61">
        <v>0</v>
      </c>
      <c r="F50" s="61">
        <v>0</v>
      </c>
      <c r="G50" s="61">
        <v>0</v>
      </c>
      <c r="H50" s="61">
        <v>0</v>
      </c>
      <c r="I50" s="61">
        <v>0</v>
      </c>
      <c r="J50" s="61">
        <v>0</v>
      </c>
      <c r="K50" s="61">
        <v>0</v>
      </c>
      <c r="L50" s="61">
        <v>0</v>
      </c>
      <c r="M50" s="61">
        <v>0</v>
      </c>
      <c r="N50" s="61">
        <v>0</v>
      </c>
      <c r="O50" s="61">
        <v>0</v>
      </c>
      <c r="P50" s="142">
        <f t="shared" si="3"/>
        <v>1650</v>
      </c>
      <c r="Q50" s="237"/>
      <c r="R50" s="237"/>
      <c r="S50" s="237"/>
      <c r="T50" s="237"/>
      <c r="U50" s="237"/>
      <c r="V50" s="237"/>
      <c r="W50" s="237"/>
      <c r="X50" s="237"/>
      <c r="Y50" s="237"/>
      <c r="Z50" s="237"/>
      <c r="AA50" s="237"/>
      <c r="AB50" s="237"/>
      <c r="AC50" s="237"/>
      <c r="AD50" s="237"/>
      <c r="AE50" s="237"/>
      <c r="AF50" s="237"/>
      <c r="AG50" s="237"/>
      <c r="AH50" s="237"/>
      <c r="AI50" s="237"/>
      <c r="AJ50" s="237"/>
    </row>
    <row r="51" spans="1:36" x14ac:dyDescent="0.25">
      <c r="A51" s="141" t="s">
        <v>235</v>
      </c>
      <c r="B51" s="57"/>
      <c r="C51" s="58">
        <v>1276</v>
      </c>
      <c r="D51" s="61">
        <v>0</v>
      </c>
      <c r="E51" s="61">
        <v>0</v>
      </c>
      <c r="F51" s="61">
        <v>0</v>
      </c>
      <c r="G51" s="61">
        <v>0</v>
      </c>
      <c r="H51" s="61">
        <v>0</v>
      </c>
      <c r="I51" s="61">
        <v>0</v>
      </c>
      <c r="J51" s="61">
        <v>0</v>
      </c>
      <c r="K51" s="61">
        <v>0</v>
      </c>
      <c r="L51" s="61">
        <v>0</v>
      </c>
      <c r="M51" s="61">
        <v>0</v>
      </c>
      <c r="N51" s="61">
        <v>0</v>
      </c>
      <c r="O51" s="61">
        <v>0</v>
      </c>
      <c r="P51" s="140">
        <f t="shared" si="3"/>
        <v>1276</v>
      </c>
      <c r="Q51" s="237"/>
      <c r="R51" s="237"/>
      <c r="S51" s="237"/>
      <c r="T51" s="237"/>
      <c r="U51" s="237"/>
      <c r="V51" s="237"/>
      <c r="W51" s="237"/>
      <c r="X51" s="237"/>
      <c r="Y51" s="237"/>
      <c r="Z51" s="237"/>
      <c r="AA51" s="237"/>
      <c r="AB51" s="237"/>
      <c r="AC51" s="237"/>
      <c r="AD51" s="237"/>
      <c r="AE51" s="237"/>
      <c r="AF51" s="237"/>
      <c r="AG51" s="237"/>
      <c r="AH51" s="237"/>
      <c r="AI51" s="237"/>
      <c r="AJ51" s="237"/>
    </row>
    <row r="52" spans="1:36" x14ac:dyDescent="0.25">
      <c r="A52" s="141" t="s">
        <v>28</v>
      </c>
      <c r="B52" s="59"/>
      <c r="C52" s="61">
        <v>0</v>
      </c>
      <c r="D52" s="61">
        <v>0</v>
      </c>
      <c r="E52" s="61">
        <v>0</v>
      </c>
      <c r="F52" s="61">
        <v>0</v>
      </c>
      <c r="G52" s="61">
        <v>0</v>
      </c>
      <c r="H52" s="61">
        <v>0</v>
      </c>
      <c r="I52" s="61">
        <v>0</v>
      </c>
      <c r="J52" s="61">
        <v>0</v>
      </c>
      <c r="K52" s="61">
        <v>0</v>
      </c>
      <c r="L52" s="61">
        <v>0</v>
      </c>
      <c r="M52" s="61">
        <v>0</v>
      </c>
      <c r="N52" s="61">
        <v>0</v>
      </c>
      <c r="O52" s="61">
        <v>0</v>
      </c>
      <c r="P52" s="142">
        <f t="shared" si="3"/>
        <v>0</v>
      </c>
      <c r="Q52" s="237"/>
      <c r="R52" s="237"/>
      <c r="S52" s="237"/>
      <c r="T52" s="237"/>
      <c r="U52" s="237"/>
      <c r="V52" s="237"/>
      <c r="W52" s="237"/>
      <c r="X52" s="237"/>
      <c r="Y52" s="237"/>
      <c r="Z52" s="237"/>
      <c r="AA52" s="237"/>
      <c r="AB52" s="237"/>
      <c r="AC52" s="237"/>
      <c r="AD52" s="237"/>
      <c r="AE52" s="237"/>
      <c r="AF52" s="237"/>
      <c r="AG52" s="237"/>
      <c r="AH52" s="237"/>
      <c r="AI52" s="237"/>
      <c r="AJ52" s="237"/>
    </row>
    <row r="53" spans="1:36" x14ac:dyDescent="0.25">
      <c r="A53" s="138" t="s">
        <v>28</v>
      </c>
      <c r="B53" s="63"/>
      <c r="C53" s="62">
        <v>0</v>
      </c>
      <c r="D53" s="62">
        <v>0</v>
      </c>
      <c r="E53" s="62">
        <v>0</v>
      </c>
      <c r="F53" s="62">
        <v>0</v>
      </c>
      <c r="G53" s="62">
        <v>0</v>
      </c>
      <c r="H53" s="62">
        <v>0</v>
      </c>
      <c r="I53" s="62">
        <v>0</v>
      </c>
      <c r="J53" s="62">
        <v>0</v>
      </c>
      <c r="K53" s="62">
        <v>0</v>
      </c>
      <c r="L53" s="62">
        <v>0</v>
      </c>
      <c r="M53" s="62">
        <v>0</v>
      </c>
      <c r="N53" s="62">
        <v>0</v>
      </c>
      <c r="O53" s="62">
        <v>0</v>
      </c>
      <c r="P53" s="143">
        <f t="shared" si="3"/>
        <v>0</v>
      </c>
      <c r="Q53" s="237"/>
      <c r="R53" s="237"/>
      <c r="S53" s="237"/>
      <c r="T53" s="237"/>
      <c r="U53" s="237"/>
      <c r="V53" s="237"/>
      <c r="W53" s="237"/>
      <c r="X53" s="237"/>
      <c r="Y53" s="237"/>
      <c r="Z53" s="237"/>
      <c r="AA53" s="237"/>
      <c r="AB53" s="237"/>
      <c r="AC53" s="237"/>
      <c r="AD53" s="237"/>
      <c r="AE53" s="237"/>
      <c r="AF53" s="237"/>
      <c r="AG53" s="237"/>
      <c r="AH53" s="237"/>
      <c r="AI53" s="237"/>
      <c r="AJ53" s="237"/>
    </row>
    <row r="54" spans="1:36" ht="14.4" thickBot="1" x14ac:dyDescent="0.3">
      <c r="A54" s="155" t="s">
        <v>28</v>
      </c>
      <c r="B54" s="156"/>
      <c r="C54" s="157">
        <v>0</v>
      </c>
      <c r="D54" s="157">
        <v>0</v>
      </c>
      <c r="E54" s="157">
        <v>0</v>
      </c>
      <c r="F54" s="157">
        <v>0</v>
      </c>
      <c r="G54" s="157">
        <v>0</v>
      </c>
      <c r="H54" s="157">
        <v>0</v>
      </c>
      <c r="I54" s="157">
        <v>0</v>
      </c>
      <c r="J54" s="157">
        <v>0</v>
      </c>
      <c r="K54" s="157">
        <v>0</v>
      </c>
      <c r="L54" s="157">
        <v>0</v>
      </c>
      <c r="M54" s="157">
        <v>0</v>
      </c>
      <c r="N54" s="157">
        <v>0</v>
      </c>
      <c r="O54" s="157">
        <v>0</v>
      </c>
      <c r="P54" s="148">
        <f t="shared" si="3"/>
        <v>0</v>
      </c>
      <c r="Q54" s="237"/>
      <c r="R54" s="237"/>
      <c r="S54" s="237"/>
      <c r="T54" s="237"/>
      <c r="U54" s="237"/>
      <c r="V54" s="237"/>
      <c r="W54" s="237"/>
      <c r="X54" s="237"/>
      <c r="Y54" s="237"/>
      <c r="Z54" s="237"/>
      <c r="AA54" s="237"/>
      <c r="AB54" s="237"/>
      <c r="AC54" s="237"/>
      <c r="AD54" s="237"/>
      <c r="AE54" s="237"/>
      <c r="AF54" s="237"/>
      <c r="AG54" s="237"/>
      <c r="AH54" s="237"/>
      <c r="AI54" s="237"/>
      <c r="AJ54" s="237"/>
    </row>
    <row r="55" spans="1:36" s="223" customFormat="1" ht="18.75" customHeight="1" thickBot="1" x14ac:dyDescent="0.3">
      <c r="A55" s="892" t="s">
        <v>47</v>
      </c>
      <c r="B55" s="893"/>
      <c r="C55" s="158">
        <f t="shared" ref="C55:O55" si="4">SUM(C37:C54)</f>
        <v>17660</v>
      </c>
      <c r="D55" s="158">
        <f t="shared" si="4"/>
        <v>1903.6576260002746</v>
      </c>
      <c r="E55" s="158">
        <f t="shared" si="4"/>
        <v>1903.6576260002746</v>
      </c>
      <c r="F55" s="158">
        <f t="shared" si="4"/>
        <v>1903.6576260002746</v>
      </c>
      <c r="G55" s="158">
        <f t="shared" si="4"/>
        <v>2703.6576260002744</v>
      </c>
      <c r="H55" s="158">
        <f t="shared" si="4"/>
        <v>2703.6576260002744</v>
      </c>
      <c r="I55" s="159">
        <f t="shared" si="4"/>
        <v>3053.6576260002744</v>
      </c>
      <c r="J55" s="160">
        <f t="shared" si="4"/>
        <v>3483.6576260002744</v>
      </c>
      <c r="K55" s="161">
        <f t="shared" si="4"/>
        <v>3483.6576260002744</v>
      </c>
      <c r="L55" s="161">
        <f t="shared" si="4"/>
        <v>3483.6576260002744</v>
      </c>
      <c r="M55" s="161">
        <f t="shared" si="4"/>
        <v>3483.6576260002744</v>
      </c>
      <c r="N55" s="161">
        <f t="shared" si="4"/>
        <v>3483.6576260002744</v>
      </c>
      <c r="O55" s="161">
        <f t="shared" si="4"/>
        <v>3833.6576260002744</v>
      </c>
      <c r="P55" s="162">
        <f t="shared" si="3"/>
        <v>53083.891512003298</v>
      </c>
      <c r="Q55" s="247"/>
      <c r="R55" s="247"/>
      <c r="S55" s="247"/>
      <c r="T55" s="247"/>
      <c r="U55" s="247"/>
      <c r="V55" s="247"/>
      <c r="W55" s="247"/>
      <c r="X55" s="247"/>
      <c r="Y55" s="247"/>
      <c r="Z55" s="247"/>
      <c r="AA55" s="247"/>
      <c r="AB55" s="247"/>
      <c r="AC55" s="247"/>
      <c r="AD55" s="247"/>
      <c r="AE55" s="247"/>
      <c r="AF55" s="247"/>
      <c r="AG55" s="247"/>
      <c r="AH55" s="247"/>
      <c r="AI55" s="247"/>
      <c r="AJ55" s="247"/>
    </row>
    <row r="56" spans="1:36" s="205" customFormat="1" ht="20.25" customHeight="1" thickBot="1" x14ac:dyDescent="0.3">
      <c r="A56" s="237"/>
      <c r="B56" s="237"/>
      <c r="C56" s="9"/>
      <c r="D56" s="9"/>
      <c r="E56" s="9"/>
      <c r="F56" s="9"/>
      <c r="G56" s="9"/>
      <c r="H56" s="9"/>
      <c r="I56" s="9"/>
      <c r="J56" s="9"/>
      <c r="K56" s="9"/>
      <c r="L56" s="9"/>
      <c r="M56" s="9"/>
      <c r="N56" s="9"/>
      <c r="O56" s="9"/>
      <c r="P56" s="224"/>
      <c r="Q56" s="237"/>
      <c r="R56" s="237"/>
      <c r="S56" s="237"/>
      <c r="T56" s="237"/>
      <c r="U56" s="237"/>
      <c r="V56" s="237"/>
      <c r="W56" s="237"/>
      <c r="X56" s="237"/>
      <c r="Y56" s="237"/>
      <c r="Z56" s="237"/>
      <c r="AA56" s="237"/>
      <c r="AB56" s="237"/>
      <c r="AC56" s="237"/>
      <c r="AD56" s="237"/>
      <c r="AE56" s="237"/>
      <c r="AF56" s="237"/>
      <c r="AG56" s="237"/>
      <c r="AH56" s="237"/>
      <c r="AI56" s="237"/>
      <c r="AJ56" s="237"/>
    </row>
    <row r="57" spans="1:36" s="217" customFormat="1" ht="31.5" customHeight="1" thickBot="1" x14ac:dyDescent="0.3">
      <c r="B57" s="163" t="s">
        <v>48</v>
      </c>
      <c r="C57" s="164">
        <f t="shared" ref="C57:P57" si="5">C33-C55</f>
        <v>-660</v>
      </c>
      <c r="D57" s="158">
        <f t="shared" si="5"/>
        <v>472.3423739997254</v>
      </c>
      <c r="E57" s="158">
        <f t="shared" si="5"/>
        <v>1151.3423739997254</v>
      </c>
      <c r="F57" s="158">
        <f t="shared" si="5"/>
        <v>2436.3423739997252</v>
      </c>
      <c r="G57" s="158">
        <f t="shared" si="5"/>
        <v>1321.3423739997256</v>
      </c>
      <c r="H57" s="158">
        <f t="shared" si="5"/>
        <v>1709.3423739997256</v>
      </c>
      <c r="I57" s="158">
        <f t="shared" si="5"/>
        <v>3735.3423739997256</v>
      </c>
      <c r="J57" s="158">
        <f t="shared" si="5"/>
        <v>1899.3423739997256</v>
      </c>
      <c r="K57" s="158">
        <f t="shared" si="5"/>
        <v>2481.3423739997256</v>
      </c>
      <c r="L57" s="158">
        <f t="shared" si="5"/>
        <v>4663.3423739997252</v>
      </c>
      <c r="M57" s="158">
        <f t="shared" si="5"/>
        <v>5912.3423739997252</v>
      </c>
      <c r="N57" s="158">
        <f t="shared" si="5"/>
        <v>4566.3423739997252</v>
      </c>
      <c r="O57" s="158">
        <f t="shared" si="5"/>
        <v>6010.3423739997252</v>
      </c>
      <c r="P57" s="153">
        <f t="shared" si="5"/>
        <v>35699.108487996702</v>
      </c>
      <c r="Q57" s="216"/>
      <c r="R57" s="216"/>
      <c r="S57" s="216"/>
      <c r="T57" s="216"/>
      <c r="U57" s="216"/>
      <c r="V57" s="216"/>
      <c r="W57" s="216"/>
      <c r="X57" s="216"/>
      <c r="Y57" s="216"/>
      <c r="Z57" s="216"/>
      <c r="AA57" s="216"/>
      <c r="AB57" s="216"/>
      <c r="AC57" s="216"/>
      <c r="AD57" s="216"/>
      <c r="AE57" s="216"/>
      <c r="AF57" s="216"/>
      <c r="AG57" s="216"/>
      <c r="AH57" s="216"/>
      <c r="AI57" s="216"/>
      <c r="AJ57" s="216"/>
    </row>
    <row r="58" spans="1:36" s="205" customFormat="1" ht="21" customHeight="1" thickBot="1" x14ac:dyDescent="0.3">
      <c r="A58" s="237"/>
      <c r="B58" s="249"/>
      <c r="C58" s="225"/>
      <c r="D58" s="225"/>
      <c r="E58" s="225"/>
      <c r="F58" s="225"/>
      <c r="G58" s="225"/>
      <c r="H58" s="225"/>
      <c r="I58" s="225"/>
      <c r="J58" s="225"/>
      <c r="K58" s="225"/>
      <c r="L58" s="225"/>
      <c r="M58" s="225"/>
      <c r="N58" s="225"/>
      <c r="O58" s="225"/>
      <c r="P58" s="225"/>
      <c r="Q58" s="237"/>
      <c r="R58" s="237"/>
      <c r="S58" s="237"/>
      <c r="T58" s="237"/>
      <c r="U58" s="237"/>
      <c r="V58" s="237"/>
      <c r="W58" s="237"/>
      <c r="X58" s="237"/>
      <c r="Y58" s="237"/>
      <c r="Z58" s="237"/>
      <c r="AA58" s="237"/>
      <c r="AB58" s="237"/>
      <c r="AC58" s="237"/>
      <c r="AD58" s="237"/>
      <c r="AE58" s="237"/>
      <c r="AF58" s="237"/>
      <c r="AG58" s="237"/>
      <c r="AH58" s="237"/>
      <c r="AI58" s="237"/>
      <c r="AJ58" s="237"/>
    </row>
    <row r="59" spans="1:36" ht="28.2" thickBot="1" x14ac:dyDescent="0.3">
      <c r="A59" s="227"/>
      <c r="B59" s="165" t="s">
        <v>49</v>
      </c>
      <c r="C59" s="166">
        <v>0</v>
      </c>
      <c r="D59" s="158">
        <f t="shared" ref="D59:P59" si="6">C61</f>
        <v>-660</v>
      </c>
      <c r="E59" s="158">
        <f t="shared" si="6"/>
        <v>-187.6576260002746</v>
      </c>
      <c r="F59" s="158">
        <f t="shared" si="6"/>
        <v>963.68474799945079</v>
      </c>
      <c r="G59" s="158">
        <f t="shared" si="6"/>
        <v>3400.027121999176</v>
      </c>
      <c r="H59" s="158">
        <f t="shared" si="6"/>
        <v>4721.3694959989016</v>
      </c>
      <c r="I59" s="158">
        <f t="shared" si="6"/>
        <v>6430.7118699986277</v>
      </c>
      <c r="J59" s="158">
        <f t="shared" si="6"/>
        <v>10166.054243998353</v>
      </c>
      <c r="K59" s="158">
        <f t="shared" si="6"/>
        <v>12065.396617998078</v>
      </c>
      <c r="L59" s="158">
        <f t="shared" si="6"/>
        <v>14546.738991997803</v>
      </c>
      <c r="M59" s="158">
        <f t="shared" si="6"/>
        <v>19210.081365997528</v>
      </c>
      <c r="N59" s="158">
        <f t="shared" si="6"/>
        <v>25122.423739997255</v>
      </c>
      <c r="O59" s="158">
        <f t="shared" si="6"/>
        <v>29688.766113996979</v>
      </c>
      <c r="P59" s="153">
        <f t="shared" si="6"/>
        <v>35699.108487996702</v>
      </c>
      <c r="Q59" s="237"/>
      <c r="R59" s="237"/>
      <c r="S59" s="237"/>
      <c r="T59" s="237"/>
      <c r="U59" s="237"/>
      <c r="V59" s="237"/>
      <c r="W59" s="237"/>
      <c r="X59" s="237"/>
      <c r="Y59" s="237"/>
      <c r="Z59" s="237"/>
      <c r="AA59" s="237"/>
      <c r="AB59" s="237"/>
      <c r="AC59" s="237"/>
      <c r="AD59" s="237"/>
      <c r="AE59" s="237"/>
      <c r="AF59" s="237"/>
      <c r="AG59" s="237"/>
      <c r="AH59" s="237"/>
      <c r="AI59" s="237"/>
      <c r="AJ59" s="237"/>
    </row>
    <row r="60" spans="1:36" s="205" customFormat="1" ht="14.4" thickBot="1" x14ac:dyDescent="0.3">
      <c r="A60" s="226"/>
      <c r="B60" s="11"/>
      <c r="C60" s="225"/>
      <c r="D60" s="225"/>
      <c r="E60" s="225"/>
      <c r="F60" s="225"/>
      <c r="G60" s="225"/>
      <c r="H60" s="225"/>
      <c r="I60" s="225"/>
      <c r="J60" s="225"/>
      <c r="K60" s="225"/>
      <c r="L60" s="225"/>
      <c r="M60" s="225"/>
      <c r="N60" s="225"/>
      <c r="O60" s="225"/>
      <c r="P60" s="225"/>
      <c r="Q60" s="237"/>
      <c r="R60" s="237"/>
      <c r="S60" s="237"/>
      <c r="T60" s="237"/>
      <c r="U60" s="237"/>
      <c r="V60" s="237"/>
      <c r="W60" s="237"/>
      <c r="X60" s="237"/>
      <c r="Y60" s="237"/>
      <c r="Z60" s="237"/>
      <c r="AA60" s="237"/>
      <c r="AB60" s="237"/>
      <c r="AC60" s="237"/>
      <c r="AD60" s="237"/>
      <c r="AE60" s="237"/>
      <c r="AF60" s="237"/>
      <c r="AG60" s="237"/>
      <c r="AH60" s="237"/>
      <c r="AI60" s="237"/>
      <c r="AJ60" s="237"/>
    </row>
    <row r="61" spans="1:36" ht="30.75" customHeight="1" thickBot="1" x14ac:dyDescent="0.3">
      <c r="A61" s="227"/>
      <c r="B61" s="165" t="s">
        <v>50</v>
      </c>
      <c r="C61" s="167">
        <f t="shared" ref="C61:O61" si="7">C57+C59</f>
        <v>-660</v>
      </c>
      <c r="D61" s="158">
        <f t="shared" si="7"/>
        <v>-187.6576260002746</v>
      </c>
      <c r="E61" s="158">
        <f t="shared" si="7"/>
        <v>963.68474799945079</v>
      </c>
      <c r="F61" s="158">
        <f t="shared" si="7"/>
        <v>3400.027121999176</v>
      </c>
      <c r="G61" s="158">
        <f t="shared" si="7"/>
        <v>4721.3694959989016</v>
      </c>
      <c r="H61" s="158">
        <f t="shared" si="7"/>
        <v>6430.7118699986277</v>
      </c>
      <c r="I61" s="158">
        <f t="shared" si="7"/>
        <v>10166.054243998353</v>
      </c>
      <c r="J61" s="158">
        <f t="shared" si="7"/>
        <v>12065.396617998078</v>
      </c>
      <c r="K61" s="158">
        <f t="shared" si="7"/>
        <v>14546.738991997803</v>
      </c>
      <c r="L61" s="158">
        <f t="shared" si="7"/>
        <v>19210.081365997528</v>
      </c>
      <c r="M61" s="158">
        <f t="shared" si="7"/>
        <v>25122.423739997255</v>
      </c>
      <c r="N61" s="158">
        <f t="shared" si="7"/>
        <v>29688.766113996979</v>
      </c>
      <c r="O61" s="158">
        <f t="shared" si="7"/>
        <v>35699.108487996702</v>
      </c>
      <c r="P61" s="153">
        <f>P59</f>
        <v>35699.108487996702</v>
      </c>
      <c r="Q61" s="237"/>
      <c r="R61" s="237"/>
      <c r="S61" s="237"/>
      <c r="T61" s="237"/>
      <c r="U61" s="237"/>
      <c r="V61" s="237"/>
      <c r="W61" s="237"/>
      <c r="X61" s="237"/>
      <c r="Y61" s="237"/>
      <c r="Z61" s="237"/>
      <c r="AA61" s="237"/>
      <c r="AB61" s="237"/>
      <c r="AC61" s="237"/>
      <c r="AD61" s="237"/>
      <c r="AE61" s="237"/>
      <c r="AF61" s="237"/>
      <c r="AG61" s="237"/>
      <c r="AH61" s="237"/>
      <c r="AI61" s="237"/>
      <c r="AJ61" s="237"/>
    </row>
    <row r="62" spans="1:36" s="205" customFormat="1" hidden="1" x14ac:dyDescent="0.25">
      <c r="A62" s="237"/>
      <c r="B62" s="260" t="s">
        <v>177</v>
      </c>
      <c r="C62" s="259" t="e" cm="1">
        <f t="array" ref="C62">_xlfn.IFS(#REF!="Stress test at 10% reduction in revenue",0.9,#REF!="Stress test at 15% reduction in revenue",0.85,#REF!="Stress test at 20% reduction in revenue",0.8)</f>
        <v>#REF!</v>
      </c>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237"/>
      <c r="AB62" s="237"/>
      <c r="AC62" s="237"/>
      <c r="AD62" s="237"/>
      <c r="AE62" s="237"/>
      <c r="AF62" s="237"/>
      <c r="AG62" s="237"/>
      <c r="AH62" s="237"/>
      <c r="AI62" s="237"/>
      <c r="AJ62" s="237"/>
    </row>
    <row r="63" spans="1:36" s="205" customFormat="1" hidden="1" x14ac:dyDescent="0.25">
      <c r="A63" s="237"/>
      <c r="B63" s="260" t="s">
        <v>178</v>
      </c>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237"/>
      <c r="AB63" s="237"/>
      <c r="AC63" s="237"/>
      <c r="AD63" s="237"/>
      <c r="AE63" s="237"/>
      <c r="AF63" s="237"/>
      <c r="AG63" s="237"/>
      <c r="AH63" s="237"/>
      <c r="AI63" s="237"/>
      <c r="AJ63" s="237"/>
    </row>
    <row r="64" spans="1:36" s="205" customFormat="1" ht="14.4" thickBot="1" x14ac:dyDescent="0.3">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row>
    <row r="65" spans="1:36" ht="18" customHeight="1" thickBot="1" x14ac:dyDescent="0.3">
      <c r="A65" s="237"/>
      <c r="B65" s="848" t="s">
        <v>143</v>
      </c>
      <c r="C65" s="849"/>
      <c r="D65" s="849"/>
      <c r="E65" s="849"/>
      <c r="F65" s="849"/>
      <c r="G65" s="849"/>
      <c r="H65" s="849"/>
      <c r="I65" s="849"/>
      <c r="J65" s="849"/>
      <c r="K65" s="849"/>
      <c r="L65" s="850"/>
      <c r="M65" s="237"/>
      <c r="N65" s="237"/>
      <c r="O65" s="237"/>
      <c r="P65" s="237"/>
      <c r="Q65" s="237"/>
      <c r="R65" s="237"/>
      <c r="S65" s="237"/>
      <c r="T65" s="237"/>
      <c r="U65" s="237"/>
      <c r="V65" s="237"/>
      <c r="W65" s="237"/>
      <c r="X65" s="237"/>
      <c r="Y65" s="237"/>
      <c r="Z65" s="237"/>
      <c r="AA65" s="237"/>
      <c r="AB65" s="237"/>
      <c r="AC65" s="237"/>
      <c r="AD65" s="237"/>
      <c r="AE65" s="237"/>
      <c r="AF65" s="237"/>
      <c r="AG65" s="237"/>
      <c r="AH65" s="237"/>
      <c r="AI65" s="237"/>
      <c r="AJ65" s="237"/>
    </row>
    <row r="66" spans="1:36" ht="14.25" customHeight="1" thickBot="1" x14ac:dyDescent="0.3">
      <c r="A66" s="237"/>
      <c r="B66" s="851" t="s">
        <v>52</v>
      </c>
      <c r="C66" s="852"/>
      <c r="D66" s="852"/>
      <c r="E66" s="852"/>
      <c r="F66" s="852"/>
      <c r="G66" s="852"/>
      <c r="H66" s="852"/>
      <c r="I66" s="852"/>
      <c r="J66" s="852"/>
      <c r="K66" s="852"/>
      <c r="L66" s="853"/>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37"/>
      <c r="AJ66" s="237"/>
    </row>
    <row r="67" spans="1:36" ht="153.15" customHeight="1" thickBot="1" x14ac:dyDescent="0.3">
      <c r="A67" s="237"/>
      <c r="B67" s="885"/>
      <c r="C67" s="886"/>
      <c r="D67" s="886"/>
      <c r="E67" s="886"/>
      <c r="F67" s="886"/>
      <c r="G67" s="886"/>
      <c r="H67" s="886"/>
      <c r="I67" s="886"/>
      <c r="J67" s="886"/>
      <c r="K67" s="886"/>
      <c r="L67" s="887"/>
      <c r="M67" s="237"/>
      <c r="N67" s="237"/>
      <c r="O67" s="237"/>
      <c r="P67" s="237"/>
      <c r="Q67" s="237"/>
      <c r="R67" s="237"/>
      <c r="S67" s="237"/>
      <c r="T67" s="237"/>
      <c r="U67" s="237"/>
      <c r="V67" s="237"/>
      <c r="W67" s="237"/>
      <c r="X67" s="237"/>
      <c r="Y67" s="237"/>
      <c r="Z67" s="237"/>
      <c r="AA67" s="237"/>
      <c r="AB67" s="237"/>
      <c r="AC67" s="237"/>
      <c r="AD67" s="237"/>
      <c r="AE67" s="237"/>
      <c r="AF67" s="237"/>
      <c r="AG67" s="237"/>
      <c r="AH67" s="237"/>
      <c r="AI67" s="237"/>
      <c r="AJ67" s="237"/>
    </row>
    <row r="68" spans="1:36" x14ac:dyDescent="0.25">
      <c r="A68" s="237"/>
      <c r="B68" s="237"/>
      <c r="C68" s="237"/>
      <c r="D68" s="237"/>
      <c r="E68" s="237"/>
      <c r="F68" s="237"/>
      <c r="G68" s="237"/>
      <c r="H68" s="237"/>
      <c r="I68" s="237"/>
      <c r="J68" s="237"/>
      <c r="K68" s="237"/>
      <c r="L68" s="237"/>
      <c r="M68" s="237"/>
      <c r="N68" s="237"/>
      <c r="O68" s="237"/>
      <c r="P68" s="237"/>
      <c r="Q68" s="237"/>
      <c r="R68" s="237"/>
      <c r="S68" s="237"/>
      <c r="T68" s="237"/>
      <c r="U68" s="237"/>
      <c r="V68" s="237"/>
      <c r="W68" s="237"/>
      <c r="X68" s="237"/>
      <c r="Y68" s="237"/>
      <c r="Z68" s="237"/>
      <c r="AA68" s="237"/>
      <c r="AB68" s="237"/>
      <c r="AC68" s="237"/>
      <c r="AD68" s="237"/>
      <c r="AE68" s="237"/>
      <c r="AF68" s="237"/>
      <c r="AG68" s="237"/>
      <c r="AH68" s="237"/>
      <c r="AI68" s="237"/>
      <c r="AJ68" s="237"/>
    </row>
    <row r="69" spans="1:36" x14ac:dyDescent="0.25">
      <c r="A69" s="237"/>
      <c r="B69" s="237"/>
      <c r="C69" s="237"/>
      <c r="D69" s="237"/>
      <c r="E69" s="237"/>
      <c r="F69" s="237"/>
      <c r="G69" s="237"/>
      <c r="H69" s="237"/>
      <c r="I69" s="237"/>
      <c r="J69" s="237"/>
      <c r="K69" s="237"/>
      <c r="L69" s="237"/>
      <c r="M69" s="237"/>
      <c r="N69" s="237"/>
      <c r="O69" s="237"/>
      <c r="P69" s="237"/>
      <c r="Q69" s="237"/>
      <c r="R69" s="237"/>
      <c r="S69" s="237"/>
      <c r="T69" s="237"/>
      <c r="U69" s="237"/>
      <c r="V69" s="237"/>
      <c r="W69" s="237"/>
      <c r="X69" s="237"/>
      <c r="Y69" s="237"/>
      <c r="Z69" s="237"/>
      <c r="AA69" s="237"/>
      <c r="AB69" s="237"/>
      <c r="AC69" s="237"/>
      <c r="AD69" s="237"/>
      <c r="AE69" s="237"/>
      <c r="AF69" s="237"/>
      <c r="AG69" s="237"/>
      <c r="AH69" s="237"/>
      <c r="AI69" s="237"/>
      <c r="AJ69" s="237"/>
    </row>
    <row r="70" spans="1:36" x14ac:dyDescent="0.25">
      <c r="A70" s="237"/>
      <c r="B70" s="237"/>
      <c r="C70" s="237"/>
      <c r="D70" s="237"/>
      <c r="E70" s="237"/>
      <c r="F70" s="237"/>
      <c r="G70" s="237"/>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row>
    <row r="71" spans="1:36" x14ac:dyDescent="0.25">
      <c r="A71" s="237"/>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7"/>
      <c r="AI71" s="237"/>
      <c r="AJ71" s="237"/>
    </row>
    <row r="72" spans="1:36" x14ac:dyDescent="0.25">
      <c r="A72" s="237"/>
      <c r="B72" s="237"/>
      <c r="C72" s="237"/>
      <c r="D72" s="237"/>
      <c r="E72" s="237"/>
      <c r="F72" s="237"/>
      <c r="G72" s="237"/>
      <c r="H72" s="237"/>
      <c r="I72" s="237"/>
      <c r="J72" s="237"/>
      <c r="K72" s="237"/>
      <c r="L72" s="237"/>
      <c r="M72" s="237"/>
      <c r="N72" s="237"/>
      <c r="O72" s="237"/>
      <c r="P72" s="237"/>
      <c r="Q72" s="237"/>
      <c r="R72" s="237"/>
      <c r="S72" s="237"/>
      <c r="T72" s="237"/>
      <c r="U72" s="237"/>
      <c r="V72" s="237"/>
      <c r="W72" s="237"/>
      <c r="X72" s="237"/>
      <c r="Y72" s="237"/>
      <c r="Z72" s="237"/>
      <c r="AA72" s="237"/>
      <c r="AB72" s="237"/>
      <c r="AC72" s="237"/>
      <c r="AD72" s="237"/>
      <c r="AE72" s="237"/>
      <c r="AF72" s="237"/>
      <c r="AG72" s="237"/>
      <c r="AH72" s="237"/>
      <c r="AI72" s="237"/>
      <c r="AJ72" s="237"/>
    </row>
    <row r="73" spans="1:36" x14ac:dyDescent="0.25">
      <c r="A73" s="237"/>
      <c r="B73" s="237"/>
      <c r="C73" s="237"/>
      <c r="D73" s="237"/>
      <c r="E73" s="237"/>
      <c r="F73" s="237"/>
      <c r="G73" s="237"/>
      <c r="H73" s="237"/>
      <c r="I73" s="237"/>
      <c r="J73" s="237"/>
      <c r="K73" s="237"/>
      <c r="L73" s="237"/>
      <c r="M73" s="237"/>
      <c r="N73" s="237"/>
      <c r="O73" s="237"/>
      <c r="P73" s="237"/>
      <c r="Q73" s="237"/>
      <c r="R73" s="237"/>
      <c r="S73" s="237"/>
      <c r="T73" s="237"/>
      <c r="U73" s="237"/>
      <c r="V73" s="237"/>
      <c r="W73" s="237"/>
      <c r="X73" s="237"/>
      <c r="Y73" s="237"/>
      <c r="Z73" s="237"/>
      <c r="AA73" s="237"/>
      <c r="AB73" s="237"/>
      <c r="AC73" s="237"/>
      <c r="AD73" s="237"/>
      <c r="AE73" s="237"/>
      <c r="AF73" s="237"/>
      <c r="AG73" s="237"/>
      <c r="AH73" s="237"/>
      <c r="AI73" s="237"/>
      <c r="AJ73" s="237"/>
    </row>
    <row r="74" spans="1:36" x14ac:dyDescent="0.25">
      <c r="A74" s="237"/>
      <c r="B74" s="237"/>
      <c r="C74" s="237"/>
      <c r="D74" s="237"/>
      <c r="E74" s="237"/>
      <c r="F74" s="237"/>
      <c r="G74" s="237"/>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row>
    <row r="75" spans="1:36" hidden="1" x14ac:dyDescent="0.25">
      <c r="A75" s="227"/>
      <c r="B75" s="227"/>
      <c r="C75" s="227"/>
      <c r="D75" s="227"/>
      <c r="E75" s="227"/>
      <c r="F75" s="227"/>
      <c r="G75" s="227"/>
      <c r="H75" s="227"/>
      <c r="I75" s="227"/>
      <c r="J75" s="227"/>
      <c r="K75" s="227"/>
      <c r="L75" s="227"/>
      <c r="M75" s="227"/>
      <c r="N75" s="227"/>
      <c r="O75" s="227"/>
      <c r="P75" s="227"/>
      <c r="Q75" s="237"/>
      <c r="R75" s="237"/>
      <c r="S75" s="237"/>
      <c r="T75" s="237"/>
      <c r="U75" s="237"/>
      <c r="V75" s="237"/>
      <c r="W75" s="237"/>
      <c r="X75" s="237"/>
      <c r="Y75" s="237"/>
      <c r="Z75" s="237"/>
      <c r="AA75" s="237"/>
      <c r="AB75" s="237"/>
      <c r="AC75" s="237"/>
      <c r="AD75" s="237"/>
      <c r="AE75" s="237"/>
      <c r="AF75" s="237"/>
      <c r="AG75" s="237"/>
      <c r="AH75" s="237"/>
      <c r="AI75" s="237"/>
      <c r="AJ75" s="237"/>
    </row>
    <row r="76" spans="1:36" hidden="1" x14ac:dyDescent="0.25">
      <c r="A76" s="227" t="s">
        <v>0</v>
      </c>
      <c r="B76" s="227"/>
      <c r="C76" s="227"/>
      <c r="D76" s="227"/>
      <c r="E76" s="227"/>
      <c r="F76" s="227"/>
      <c r="G76" s="227"/>
      <c r="H76" s="227"/>
      <c r="I76" s="227"/>
      <c r="J76" s="227"/>
      <c r="K76" s="227"/>
      <c r="L76" s="227"/>
      <c r="M76" s="227"/>
      <c r="N76" s="227"/>
      <c r="O76" s="227"/>
      <c r="P76" s="227"/>
      <c r="Q76" s="237"/>
      <c r="R76" s="237"/>
      <c r="S76" s="237"/>
      <c r="T76" s="237"/>
      <c r="U76" s="237"/>
      <c r="V76" s="237"/>
      <c r="W76" s="237"/>
      <c r="X76" s="237"/>
      <c r="Y76" s="237"/>
      <c r="Z76" s="237"/>
      <c r="AA76" s="237"/>
      <c r="AB76" s="237"/>
      <c r="AC76" s="237"/>
      <c r="AD76" s="237"/>
      <c r="AE76" s="237"/>
      <c r="AF76" s="237"/>
      <c r="AG76" s="237"/>
      <c r="AH76" s="237"/>
      <c r="AI76" s="237"/>
      <c r="AJ76" s="237"/>
    </row>
    <row r="77" spans="1:36" hidden="1" x14ac:dyDescent="0.25">
      <c r="A77" s="227" t="s">
        <v>1</v>
      </c>
      <c r="B77" s="227"/>
      <c r="C77" s="227"/>
      <c r="D77" s="227"/>
      <c r="E77" s="227"/>
      <c r="F77" s="227"/>
      <c r="G77" s="227"/>
      <c r="H77" s="227"/>
      <c r="I77" s="227"/>
      <c r="J77" s="227"/>
      <c r="K77" s="227"/>
      <c r="L77" s="227"/>
      <c r="M77" s="227"/>
      <c r="N77" s="227"/>
      <c r="O77" s="227"/>
      <c r="P77" s="227"/>
      <c r="Q77" s="237"/>
      <c r="R77" s="237"/>
      <c r="S77" s="237"/>
      <c r="T77" s="237"/>
      <c r="U77" s="237"/>
      <c r="V77" s="237"/>
      <c r="W77" s="237"/>
      <c r="X77" s="237"/>
      <c r="Y77" s="237"/>
      <c r="Z77" s="237"/>
      <c r="AA77" s="237"/>
      <c r="AB77" s="237"/>
      <c r="AC77" s="237"/>
      <c r="AD77" s="237"/>
      <c r="AE77" s="237"/>
      <c r="AF77" s="237"/>
      <c r="AG77" s="237"/>
      <c r="AH77" s="237"/>
      <c r="AI77" s="237"/>
      <c r="AJ77" s="237"/>
    </row>
    <row r="78" spans="1:36" hidden="1" x14ac:dyDescent="0.25">
      <c r="A78" s="227" t="s">
        <v>2</v>
      </c>
    </row>
    <row r="79" spans="1:36" hidden="1" x14ac:dyDescent="0.25">
      <c r="A79" s="227" t="s">
        <v>3</v>
      </c>
    </row>
    <row r="80" spans="1:36" hidden="1" x14ac:dyDescent="0.25">
      <c r="A80" s="227" t="s">
        <v>4</v>
      </c>
    </row>
    <row r="81" spans="1:1" hidden="1" x14ac:dyDescent="0.25">
      <c r="A81" s="227" t="s">
        <v>5</v>
      </c>
    </row>
    <row r="82" spans="1:1" hidden="1" x14ac:dyDescent="0.25">
      <c r="A82" s="227" t="s">
        <v>6</v>
      </c>
    </row>
    <row r="83" spans="1:1" hidden="1" x14ac:dyDescent="0.25">
      <c r="A83" s="227" t="s">
        <v>7</v>
      </c>
    </row>
    <row r="84" spans="1:1" hidden="1" x14ac:dyDescent="0.25">
      <c r="A84" s="227" t="s">
        <v>8</v>
      </c>
    </row>
    <row r="85" spans="1:1" hidden="1" x14ac:dyDescent="0.25">
      <c r="A85" s="227" t="s">
        <v>9</v>
      </c>
    </row>
    <row r="86" spans="1:1" hidden="1" x14ac:dyDescent="0.25">
      <c r="A86" s="227" t="s">
        <v>10</v>
      </c>
    </row>
    <row r="87" spans="1:1" hidden="1" x14ac:dyDescent="0.25">
      <c r="A87" s="227" t="s">
        <v>11</v>
      </c>
    </row>
    <row r="88" spans="1:1" hidden="1" x14ac:dyDescent="0.25">
      <c r="A88" s="227"/>
    </row>
  </sheetData>
  <sheetProtection selectLockedCells="1"/>
  <mergeCells count="12">
    <mergeCell ref="B66:L66"/>
    <mergeCell ref="B67:L67"/>
    <mergeCell ref="O12:P12"/>
    <mergeCell ref="D21:O21"/>
    <mergeCell ref="A33:B33"/>
    <mergeCell ref="D35:O35"/>
    <mergeCell ref="A55:B55"/>
    <mergeCell ref="B3:I3"/>
    <mergeCell ref="B4:I4"/>
    <mergeCell ref="A6:L13"/>
    <mergeCell ref="O13:P13"/>
    <mergeCell ref="B65:L65"/>
  </mergeCells>
  <phoneticPr fontId="59" type="noConversion"/>
  <dataValidations xWindow="707" yWindow="786" count="3">
    <dataValidation type="list" allowBlank="1" showInputMessage="1" showErrorMessage="1" sqref="B20" xr:uid="{40D27C22-9CB4-4D17-9E42-BB740BDEBB83}">
      <formula1>$A$76:$A$87</formula1>
    </dataValidation>
    <dataValidation allowBlank="1" showInputMessage="1" showErrorMessage="1" prompt="Please choose from 12 months (1yr) up to 60 months (5yrs)" sqref="B17" xr:uid="{8A933F0E-B447-442E-A971-383A5A329259}"/>
    <dataValidation allowBlank="1" showInputMessage="1" showErrorMessage="1" prompt="The minimum you can borrow is £500 up to a maximum of £25,000" sqref="B15" xr:uid="{71214B45-D276-4B69-8528-BDD5E03544B9}"/>
  </dataValidations>
  <printOptions horizontalCentered="1"/>
  <pageMargins left="0.70866141732283472" right="0.70866141732283472" top="0.74803149606299213" bottom="0.74803149606299213" header="0.31496062992125984" footer="0.31496062992125984"/>
  <pageSetup paperSize="9" scale="5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57F6-794B-47B1-A3E2-1B3618D8BB2B}">
  <sheetPr>
    <tabColor theme="5"/>
  </sheetPr>
  <dimension ref="A1:AD66"/>
  <sheetViews>
    <sheetView view="pageBreakPreview" topLeftCell="A13" zoomScale="85" zoomScaleNormal="85" zoomScaleSheetLayoutView="85" workbookViewId="0">
      <selection activeCell="B49" sqref="B49"/>
    </sheetView>
  </sheetViews>
  <sheetFormatPr defaultColWidth="8.69921875" defaultRowHeight="13.8" x14ac:dyDescent="0.25"/>
  <cols>
    <col min="1" max="1" width="4.3984375" style="278" customWidth="1"/>
    <col min="2" max="2" width="42.5" style="317" customWidth="1"/>
    <col min="3" max="3" width="40.8984375" style="317" customWidth="1"/>
    <col min="4" max="4" width="17.19921875" style="317" customWidth="1"/>
    <col min="5" max="5" width="10.3984375" style="317" customWidth="1"/>
    <col min="6" max="10" width="9.19921875" style="317" customWidth="1"/>
    <col min="11" max="11" width="20.5" style="317" customWidth="1"/>
    <col min="12" max="12" width="4.8984375" style="278" customWidth="1"/>
    <col min="13" max="30" width="8.69921875" style="278"/>
    <col min="31" max="16384" width="8.69921875" style="317"/>
  </cols>
  <sheetData>
    <row r="1" spans="1:17" s="278" customFormat="1" ht="17.25" customHeight="1" thickBot="1" x14ac:dyDescent="0.3">
      <c r="B1" s="279"/>
      <c r="C1" s="279"/>
      <c r="D1" s="279"/>
      <c r="E1" s="279"/>
      <c r="F1" s="279"/>
      <c r="G1" s="279"/>
      <c r="H1" s="279"/>
      <c r="I1" s="279"/>
      <c r="J1" s="279"/>
      <c r="K1" s="279"/>
    </row>
    <row r="2" spans="1:17" s="278" customFormat="1" ht="17.25" customHeight="1" thickTop="1" x14ac:dyDescent="0.25">
      <c r="B2" s="280"/>
      <c r="C2" s="280"/>
      <c r="D2" s="280"/>
      <c r="E2" s="280"/>
      <c r="F2" s="280"/>
      <c r="G2" s="280"/>
      <c r="H2" s="280"/>
      <c r="I2" s="280"/>
      <c r="J2" s="280"/>
      <c r="K2" s="280"/>
    </row>
    <row r="3" spans="1:17" s="281" customFormat="1" ht="21" customHeight="1" x14ac:dyDescent="0.3">
      <c r="B3" s="282" t="s">
        <v>12</v>
      </c>
      <c r="C3" s="282"/>
      <c r="D3" s="283"/>
      <c r="E3" s="284"/>
      <c r="F3" s="285"/>
      <c r="G3" s="285"/>
      <c r="I3" s="285"/>
      <c r="K3" s="285"/>
    </row>
    <row r="4" spans="1:17" s="281" customFormat="1" ht="33" customHeight="1" x14ac:dyDescent="0.3">
      <c r="B4" s="283"/>
      <c r="C4" s="283"/>
      <c r="D4" s="283"/>
      <c r="E4" s="284"/>
      <c r="F4" s="285"/>
      <c r="G4" s="285"/>
      <c r="K4" s="285"/>
    </row>
    <row r="5" spans="1:17" s="278" customFormat="1" ht="22.5" customHeight="1" x14ac:dyDescent="0.3">
      <c r="B5" s="286" t="s">
        <v>13</v>
      </c>
      <c r="C5" s="287"/>
      <c r="D5" s="287"/>
      <c r="E5" s="287"/>
      <c r="F5" s="287"/>
      <c r="G5" s="287"/>
      <c r="I5" s="288" t="s">
        <v>14</v>
      </c>
      <c r="J5" s="289"/>
      <c r="K5" s="290"/>
      <c r="L5" s="285"/>
      <c r="M5" s="281"/>
      <c r="N5" s="281"/>
      <c r="O5" s="281"/>
      <c r="P5" s="281"/>
      <c r="Q5" s="281"/>
    </row>
    <row r="6" spans="1:17" s="278" customFormat="1" ht="25.5" customHeight="1" x14ac:dyDescent="0.3">
      <c r="B6" s="286" t="s">
        <v>15</v>
      </c>
      <c r="C6" s="287"/>
      <c r="D6" s="287"/>
      <c r="E6" s="291"/>
      <c r="F6" s="292"/>
      <c r="G6" s="292"/>
      <c r="I6" s="293"/>
      <c r="J6" s="897" t="s">
        <v>16</v>
      </c>
      <c r="K6" s="897"/>
      <c r="L6" s="285"/>
      <c r="M6" s="281"/>
      <c r="N6" s="281"/>
      <c r="O6" s="281"/>
      <c r="P6" s="281"/>
      <c r="Q6" s="281"/>
    </row>
    <row r="7" spans="1:17" s="278" customFormat="1" ht="24.75" customHeight="1" x14ac:dyDescent="0.3">
      <c r="B7" s="286" t="s">
        <v>17</v>
      </c>
      <c r="C7" s="287"/>
      <c r="D7" s="287"/>
      <c r="E7" s="287"/>
      <c r="F7" s="287"/>
      <c r="I7" s="294"/>
      <c r="J7" s="897" t="s">
        <v>18</v>
      </c>
      <c r="K7" s="897"/>
      <c r="L7" s="285"/>
      <c r="M7" s="281"/>
      <c r="N7" s="281"/>
      <c r="O7" s="281"/>
      <c r="P7" s="281"/>
      <c r="Q7" s="281"/>
    </row>
    <row r="8" spans="1:17" s="278" customFormat="1" ht="21" customHeight="1" thickBot="1" x14ac:dyDescent="0.35">
      <c r="B8" s="295"/>
      <c r="C8" s="295"/>
      <c r="D8" s="296"/>
      <c r="E8" s="296"/>
      <c r="F8" s="296"/>
      <c r="G8" s="297"/>
      <c r="H8" s="295"/>
      <c r="I8" s="297"/>
      <c r="J8" s="296"/>
      <c r="K8" s="296"/>
      <c r="L8" s="285"/>
      <c r="M8" s="281"/>
      <c r="N8" s="281"/>
      <c r="O8" s="281"/>
      <c r="P8" s="281"/>
      <c r="Q8" s="281"/>
    </row>
    <row r="9" spans="1:17" s="278" customFormat="1" ht="16.5" customHeight="1" thickTop="1" x14ac:dyDescent="0.3">
      <c r="B9" s="298"/>
      <c r="C9" s="299"/>
      <c r="D9" s="287"/>
      <c r="E9" s="287"/>
      <c r="F9" s="287"/>
      <c r="G9" s="287"/>
      <c r="H9" s="287"/>
      <c r="I9" s="287"/>
      <c r="J9" s="287"/>
      <c r="K9" s="287"/>
      <c r="L9" s="285"/>
      <c r="M9" s="281"/>
      <c r="N9" s="281"/>
      <c r="O9" s="281"/>
      <c r="P9" s="281"/>
      <c r="Q9" s="281"/>
    </row>
    <row r="10" spans="1:17" s="278" customFormat="1" ht="18" customHeight="1" x14ac:dyDescent="0.25">
      <c r="B10" s="300" t="s">
        <v>19</v>
      </c>
      <c r="C10" s="301"/>
      <c r="E10" s="284"/>
      <c r="F10" s="302"/>
      <c r="G10" s="302"/>
      <c r="H10" s="284"/>
      <c r="J10" s="302"/>
      <c r="K10" s="302"/>
    </row>
    <row r="11" spans="1:17" s="278" customFormat="1" ht="20.25" customHeight="1" x14ac:dyDescent="0.3">
      <c r="B11" s="303"/>
      <c r="C11" s="303"/>
      <c r="D11" s="304"/>
      <c r="E11" s="898" t="s">
        <v>20</v>
      </c>
      <c r="F11" s="898"/>
      <c r="G11" s="898"/>
      <c r="H11" s="898"/>
      <c r="I11" s="898"/>
      <c r="J11" s="898"/>
      <c r="K11" s="305"/>
    </row>
    <row r="12" spans="1:17" s="310" customFormat="1" ht="31.5" customHeight="1" x14ac:dyDescent="0.25">
      <c r="A12" s="306"/>
      <c r="B12" s="307" t="s">
        <v>21</v>
      </c>
      <c r="C12" s="308" t="s">
        <v>22</v>
      </c>
      <c r="D12" s="308" t="s">
        <v>23</v>
      </c>
      <c r="E12" s="309">
        <v>1</v>
      </c>
      <c r="F12" s="309">
        <v>2</v>
      </c>
      <c r="G12" s="309">
        <v>3</v>
      </c>
      <c r="H12" s="309">
        <v>4</v>
      </c>
      <c r="I12" s="309">
        <v>5</v>
      </c>
      <c r="J12" s="309">
        <v>6</v>
      </c>
      <c r="K12" s="309" t="s">
        <v>24</v>
      </c>
    </row>
    <row r="13" spans="1:17" x14ac:dyDescent="0.25">
      <c r="A13" s="311"/>
      <c r="B13" s="312" t="s">
        <v>25</v>
      </c>
      <c r="C13" s="313"/>
      <c r="D13" s="314">
        <v>0</v>
      </c>
      <c r="E13" s="315">
        <v>0</v>
      </c>
      <c r="F13" s="315">
        <v>0</v>
      </c>
      <c r="G13" s="315">
        <v>0</v>
      </c>
      <c r="H13" s="315">
        <v>0</v>
      </c>
      <c r="I13" s="315">
        <v>0</v>
      </c>
      <c r="J13" s="315">
        <v>0</v>
      </c>
      <c r="K13" s="316">
        <f t="shared" ref="K13:K19" si="0">SUM(D13:J13)</f>
        <v>0</v>
      </c>
    </row>
    <row r="14" spans="1:17" x14ac:dyDescent="0.25">
      <c r="A14" s="311"/>
      <c r="B14" s="312" t="s">
        <v>26</v>
      </c>
      <c r="C14" s="313"/>
      <c r="D14" s="314">
        <v>0</v>
      </c>
      <c r="E14" s="314">
        <v>0</v>
      </c>
      <c r="F14" s="314">
        <v>0</v>
      </c>
      <c r="G14" s="314">
        <v>0</v>
      </c>
      <c r="H14" s="314">
        <v>0</v>
      </c>
      <c r="I14" s="314">
        <v>0</v>
      </c>
      <c r="J14" s="314">
        <v>0</v>
      </c>
      <c r="K14" s="316">
        <f t="shared" si="0"/>
        <v>0</v>
      </c>
    </row>
    <row r="15" spans="1:17" x14ac:dyDescent="0.25">
      <c r="A15" s="311"/>
      <c r="B15" s="312" t="s">
        <v>27</v>
      </c>
      <c r="C15" s="313"/>
      <c r="D15" s="314">
        <v>0</v>
      </c>
      <c r="E15" s="314">
        <v>0</v>
      </c>
      <c r="F15" s="314">
        <v>0</v>
      </c>
      <c r="G15" s="314">
        <v>0</v>
      </c>
      <c r="H15" s="314">
        <v>0</v>
      </c>
      <c r="I15" s="314">
        <v>0</v>
      </c>
      <c r="J15" s="314">
        <v>0</v>
      </c>
      <c r="K15" s="316">
        <f t="shared" si="0"/>
        <v>0</v>
      </c>
    </row>
    <row r="16" spans="1:17" x14ac:dyDescent="0.25">
      <c r="A16" s="311"/>
      <c r="B16" s="312" t="s">
        <v>28</v>
      </c>
      <c r="C16" s="313"/>
      <c r="D16" s="314">
        <v>0</v>
      </c>
      <c r="E16" s="314">
        <v>0</v>
      </c>
      <c r="F16" s="314">
        <v>0</v>
      </c>
      <c r="G16" s="314">
        <v>0</v>
      </c>
      <c r="H16" s="314">
        <v>0</v>
      </c>
      <c r="I16" s="314">
        <v>0</v>
      </c>
      <c r="J16" s="314">
        <v>0</v>
      </c>
      <c r="K16" s="316">
        <f t="shared" si="0"/>
        <v>0</v>
      </c>
    </row>
    <row r="17" spans="1:30" x14ac:dyDescent="0.25">
      <c r="A17" s="311"/>
      <c r="B17" s="312" t="s">
        <v>28</v>
      </c>
      <c r="C17" s="313"/>
      <c r="D17" s="314">
        <v>0</v>
      </c>
      <c r="E17" s="314">
        <v>0</v>
      </c>
      <c r="F17" s="314">
        <v>0</v>
      </c>
      <c r="G17" s="314">
        <v>0</v>
      </c>
      <c r="H17" s="314">
        <v>0</v>
      </c>
      <c r="I17" s="314">
        <v>0</v>
      </c>
      <c r="J17" s="314">
        <v>0</v>
      </c>
      <c r="K17" s="316">
        <f t="shared" si="0"/>
        <v>0</v>
      </c>
    </row>
    <row r="18" spans="1:30" x14ac:dyDescent="0.25">
      <c r="A18" s="311"/>
      <c r="B18" s="312" t="s">
        <v>28</v>
      </c>
      <c r="C18" s="313"/>
      <c r="D18" s="314">
        <v>0</v>
      </c>
      <c r="E18" s="314">
        <v>0</v>
      </c>
      <c r="F18" s="314">
        <v>0</v>
      </c>
      <c r="G18" s="314">
        <v>0</v>
      </c>
      <c r="H18" s="314">
        <v>0</v>
      </c>
      <c r="I18" s="314">
        <v>0</v>
      </c>
      <c r="J18" s="314">
        <v>0</v>
      </c>
      <c r="K18" s="316">
        <f t="shared" si="0"/>
        <v>0</v>
      </c>
    </row>
    <row r="19" spans="1:30" s="322" customFormat="1" ht="20.25" customHeight="1" x14ac:dyDescent="0.25">
      <c r="A19" s="318"/>
      <c r="B19" s="899" t="s">
        <v>29</v>
      </c>
      <c r="C19" s="899"/>
      <c r="D19" s="319">
        <f t="shared" ref="D19:J19" si="1">SUM(D13:D18)</f>
        <v>0</v>
      </c>
      <c r="E19" s="319">
        <f t="shared" si="1"/>
        <v>0</v>
      </c>
      <c r="F19" s="319">
        <f t="shared" si="1"/>
        <v>0</v>
      </c>
      <c r="G19" s="319">
        <f t="shared" si="1"/>
        <v>0</v>
      </c>
      <c r="H19" s="319">
        <f t="shared" si="1"/>
        <v>0</v>
      </c>
      <c r="I19" s="319">
        <f t="shared" si="1"/>
        <v>0</v>
      </c>
      <c r="J19" s="319">
        <f t="shared" si="1"/>
        <v>0</v>
      </c>
      <c r="K19" s="320">
        <f t="shared" si="0"/>
        <v>0</v>
      </c>
      <c r="L19" s="321"/>
      <c r="M19" s="321"/>
      <c r="N19" s="321"/>
      <c r="O19" s="321"/>
      <c r="P19" s="321"/>
      <c r="Q19" s="321"/>
      <c r="R19" s="321"/>
      <c r="S19" s="321"/>
      <c r="T19" s="321"/>
      <c r="U19" s="321"/>
      <c r="V19" s="321"/>
      <c r="W19" s="321"/>
      <c r="X19" s="321"/>
      <c r="Y19" s="321"/>
      <c r="Z19" s="321"/>
      <c r="AA19" s="321"/>
      <c r="AB19" s="321"/>
      <c r="AC19" s="321"/>
      <c r="AD19" s="321"/>
    </row>
    <row r="20" spans="1:30" s="278" customFormat="1" ht="30.75" customHeight="1" x14ac:dyDescent="0.25">
      <c r="D20" s="323"/>
      <c r="E20" s="323"/>
      <c r="F20" s="323"/>
      <c r="G20" s="323"/>
      <c r="H20" s="323"/>
      <c r="I20" s="323"/>
      <c r="J20" s="323"/>
      <c r="K20" s="324"/>
    </row>
    <row r="21" spans="1:30" s="278" customFormat="1" ht="18.75" customHeight="1" x14ac:dyDescent="0.25">
      <c r="B21" s="325"/>
      <c r="C21" s="325"/>
      <c r="D21" s="326"/>
      <c r="E21" s="898" t="s">
        <v>20</v>
      </c>
      <c r="F21" s="898"/>
      <c r="G21" s="898"/>
      <c r="H21" s="898"/>
      <c r="I21" s="898"/>
      <c r="J21" s="898"/>
      <c r="K21" s="327"/>
    </row>
    <row r="22" spans="1:30" s="278" customFormat="1" ht="21.75" customHeight="1" x14ac:dyDescent="0.25">
      <c r="B22" s="307" t="s">
        <v>30</v>
      </c>
      <c r="C22" s="308" t="s">
        <v>22</v>
      </c>
      <c r="D22" s="308" t="s">
        <v>23</v>
      </c>
      <c r="E22" s="309">
        <v>1</v>
      </c>
      <c r="F22" s="309">
        <v>2</v>
      </c>
      <c r="G22" s="309">
        <v>3</v>
      </c>
      <c r="H22" s="309">
        <v>4</v>
      </c>
      <c r="I22" s="309">
        <v>5</v>
      </c>
      <c r="J22" s="309">
        <v>6</v>
      </c>
      <c r="K22" s="309" t="s">
        <v>24</v>
      </c>
    </row>
    <row r="23" spans="1:30" x14ac:dyDescent="0.25">
      <c r="B23" s="328" t="s">
        <v>31</v>
      </c>
      <c r="C23" s="286"/>
      <c r="D23" s="329">
        <v>0</v>
      </c>
      <c r="E23" s="315">
        <v>0</v>
      </c>
      <c r="F23" s="315">
        <v>0</v>
      </c>
      <c r="G23" s="315">
        <v>0</v>
      </c>
      <c r="H23" s="315">
        <v>0</v>
      </c>
      <c r="I23" s="315">
        <v>0</v>
      </c>
      <c r="J23" s="315">
        <v>0</v>
      </c>
      <c r="K23" s="316">
        <f t="shared" ref="K23:K43" si="2">SUM(D23:J23)</f>
        <v>0</v>
      </c>
    </row>
    <row r="24" spans="1:30" ht="13.5" customHeight="1" x14ac:dyDescent="0.25">
      <c r="B24" s="328" t="s">
        <v>32</v>
      </c>
      <c r="C24" s="286"/>
      <c r="D24" s="329">
        <v>0</v>
      </c>
      <c r="E24" s="315">
        <v>0</v>
      </c>
      <c r="F24" s="315">
        <v>0</v>
      </c>
      <c r="G24" s="315">
        <v>0</v>
      </c>
      <c r="H24" s="315">
        <v>0</v>
      </c>
      <c r="I24" s="315">
        <v>0</v>
      </c>
      <c r="J24" s="315">
        <v>0</v>
      </c>
      <c r="K24" s="316">
        <f t="shared" si="2"/>
        <v>0</v>
      </c>
    </row>
    <row r="25" spans="1:30" ht="14.25" customHeight="1" x14ac:dyDescent="0.25">
      <c r="B25" s="328" t="s">
        <v>33</v>
      </c>
      <c r="C25" s="286"/>
      <c r="D25" s="329">
        <v>0</v>
      </c>
      <c r="E25" s="315">
        <v>0</v>
      </c>
      <c r="F25" s="315">
        <v>0</v>
      </c>
      <c r="G25" s="315">
        <v>0</v>
      </c>
      <c r="H25" s="315">
        <v>0</v>
      </c>
      <c r="I25" s="315">
        <v>0</v>
      </c>
      <c r="J25" s="315">
        <v>0</v>
      </c>
      <c r="K25" s="316">
        <f t="shared" si="2"/>
        <v>0</v>
      </c>
    </row>
    <row r="26" spans="1:30" ht="14.25" customHeight="1" x14ac:dyDescent="0.25">
      <c r="B26" s="328" t="s">
        <v>34</v>
      </c>
      <c r="C26" s="286"/>
      <c r="D26" s="329">
        <v>0</v>
      </c>
      <c r="E26" s="315">
        <v>0</v>
      </c>
      <c r="F26" s="315">
        <v>0</v>
      </c>
      <c r="G26" s="315">
        <v>0</v>
      </c>
      <c r="H26" s="315">
        <v>0</v>
      </c>
      <c r="I26" s="315">
        <v>0</v>
      </c>
      <c r="J26" s="315">
        <v>0</v>
      </c>
      <c r="K26" s="316">
        <f t="shared" si="2"/>
        <v>0</v>
      </c>
    </row>
    <row r="27" spans="1:30" x14ac:dyDescent="0.25">
      <c r="B27" s="328" t="s">
        <v>35</v>
      </c>
      <c r="C27" s="286"/>
      <c r="D27" s="329">
        <v>0</v>
      </c>
      <c r="E27" s="315">
        <v>0</v>
      </c>
      <c r="F27" s="315">
        <v>0</v>
      </c>
      <c r="G27" s="315">
        <v>0</v>
      </c>
      <c r="H27" s="315">
        <v>0</v>
      </c>
      <c r="I27" s="315">
        <v>0</v>
      </c>
      <c r="J27" s="315">
        <v>0</v>
      </c>
      <c r="K27" s="316">
        <f t="shared" si="2"/>
        <v>0</v>
      </c>
    </row>
    <row r="28" spans="1:30" x14ac:dyDescent="0.25">
      <c r="B28" s="328" t="s">
        <v>36</v>
      </c>
      <c r="C28" s="286"/>
      <c r="D28" s="329">
        <v>0</v>
      </c>
      <c r="E28" s="315">
        <v>0</v>
      </c>
      <c r="F28" s="315">
        <v>0</v>
      </c>
      <c r="G28" s="315">
        <v>0</v>
      </c>
      <c r="H28" s="315">
        <v>0</v>
      </c>
      <c r="I28" s="315">
        <v>0</v>
      </c>
      <c r="J28" s="315">
        <v>0</v>
      </c>
      <c r="K28" s="316">
        <f t="shared" si="2"/>
        <v>0</v>
      </c>
    </row>
    <row r="29" spans="1:30" x14ac:dyDescent="0.25">
      <c r="B29" s="328" t="s">
        <v>37</v>
      </c>
      <c r="C29" s="286"/>
      <c r="D29" s="329">
        <v>0</v>
      </c>
      <c r="E29" s="315">
        <v>0</v>
      </c>
      <c r="F29" s="315">
        <v>0</v>
      </c>
      <c r="G29" s="315">
        <v>0</v>
      </c>
      <c r="H29" s="315">
        <v>0</v>
      </c>
      <c r="I29" s="315">
        <v>0</v>
      </c>
      <c r="J29" s="315">
        <v>0</v>
      </c>
      <c r="K29" s="316">
        <f t="shared" si="2"/>
        <v>0</v>
      </c>
    </row>
    <row r="30" spans="1:30" x14ac:dyDescent="0.25">
      <c r="B30" s="328" t="s">
        <v>38</v>
      </c>
      <c r="C30" s="286"/>
      <c r="D30" s="329">
        <v>0</v>
      </c>
      <c r="E30" s="315">
        <v>0</v>
      </c>
      <c r="F30" s="315">
        <v>0</v>
      </c>
      <c r="G30" s="315">
        <v>0</v>
      </c>
      <c r="H30" s="315">
        <v>0</v>
      </c>
      <c r="I30" s="315">
        <v>0</v>
      </c>
      <c r="J30" s="315">
        <v>0</v>
      </c>
      <c r="K30" s="316">
        <f t="shared" si="2"/>
        <v>0</v>
      </c>
    </row>
    <row r="31" spans="1:30" x14ac:dyDescent="0.25">
      <c r="B31" s="328" t="s">
        <v>39</v>
      </c>
      <c r="C31" s="286"/>
      <c r="D31" s="329">
        <v>0</v>
      </c>
      <c r="E31" s="315">
        <v>0</v>
      </c>
      <c r="F31" s="315">
        <v>0</v>
      </c>
      <c r="G31" s="315">
        <v>0</v>
      </c>
      <c r="H31" s="315">
        <v>0</v>
      </c>
      <c r="I31" s="315">
        <v>0</v>
      </c>
      <c r="J31" s="315">
        <v>0</v>
      </c>
      <c r="K31" s="316">
        <f t="shared" si="2"/>
        <v>0</v>
      </c>
    </row>
    <row r="32" spans="1:30" x14ac:dyDescent="0.25">
      <c r="B32" s="328" t="s">
        <v>40</v>
      </c>
      <c r="C32" s="286"/>
      <c r="D32" s="329">
        <v>0</v>
      </c>
      <c r="E32" s="315">
        <v>0</v>
      </c>
      <c r="F32" s="315">
        <v>0</v>
      </c>
      <c r="G32" s="315">
        <v>0</v>
      </c>
      <c r="H32" s="315">
        <v>0</v>
      </c>
      <c r="I32" s="315">
        <v>0</v>
      </c>
      <c r="J32" s="315">
        <v>0</v>
      </c>
      <c r="K32" s="316">
        <f t="shared" si="2"/>
        <v>0</v>
      </c>
    </row>
    <row r="33" spans="1:30" x14ac:dyDescent="0.25">
      <c r="B33" s="328" t="s">
        <v>41</v>
      </c>
      <c r="C33" s="286"/>
      <c r="D33" s="329">
        <v>0</v>
      </c>
      <c r="E33" s="315">
        <v>0</v>
      </c>
      <c r="F33" s="315">
        <v>0</v>
      </c>
      <c r="G33" s="315">
        <v>0</v>
      </c>
      <c r="H33" s="315">
        <v>0</v>
      </c>
      <c r="I33" s="315">
        <v>0</v>
      </c>
      <c r="J33" s="315">
        <v>0</v>
      </c>
      <c r="K33" s="316">
        <f t="shared" si="2"/>
        <v>0</v>
      </c>
    </row>
    <row r="34" spans="1:30" x14ac:dyDescent="0.25">
      <c r="B34" s="328" t="s">
        <v>42</v>
      </c>
      <c r="C34" s="286"/>
      <c r="D34" s="329">
        <v>0</v>
      </c>
      <c r="E34" s="315">
        <v>0</v>
      </c>
      <c r="F34" s="315">
        <v>0</v>
      </c>
      <c r="G34" s="315">
        <v>0</v>
      </c>
      <c r="H34" s="315">
        <v>0</v>
      </c>
      <c r="I34" s="315">
        <v>0</v>
      </c>
      <c r="J34" s="315">
        <v>0</v>
      </c>
      <c r="K34" s="316">
        <f t="shared" si="2"/>
        <v>0</v>
      </c>
    </row>
    <row r="35" spans="1:30" x14ac:dyDescent="0.25">
      <c r="B35" s="312" t="s">
        <v>43</v>
      </c>
      <c r="C35" s="286"/>
      <c r="D35" s="329" t="s">
        <v>44</v>
      </c>
      <c r="E35" s="315">
        <v>0</v>
      </c>
      <c r="F35" s="315">
        <v>0</v>
      </c>
      <c r="G35" s="315">
        <v>0</v>
      </c>
      <c r="H35" s="315">
        <v>0</v>
      </c>
      <c r="I35" s="315">
        <v>0</v>
      </c>
      <c r="J35" s="315">
        <v>0</v>
      </c>
      <c r="K35" s="316">
        <f t="shared" si="2"/>
        <v>0</v>
      </c>
    </row>
    <row r="36" spans="1:30" x14ac:dyDescent="0.25">
      <c r="B36" s="328" t="s">
        <v>45</v>
      </c>
      <c r="C36" s="286"/>
      <c r="D36" s="329">
        <v>0</v>
      </c>
      <c r="E36" s="315">
        <v>0</v>
      </c>
      <c r="F36" s="315">
        <v>0</v>
      </c>
      <c r="G36" s="315">
        <v>0</v>
      </c>
      <c r="H36" s="315">
        <v>0</v>
      </c>
      <c r="I36" s="315">
        <v>0</v>
      </c>
      <c r="J36" s="315">
        <v>0</v>
      </c>
      <c r="K36" s="316">
        <f t="shared" si="2"/>
        <v>0</v>
      </c>
    </row>
    <row r="37" spans="1:30" x14ac:dyDescent="0.25">
      <c r="B37" s="312" t="s">
        <v>46</v>
      </c>
      <c r="C37" s="286"/>
      <c r="D37" s="330" t="s">
        <v>44</v>
      </c>
      <c r="E37" s="315">
        <v>0</v>
      </c>
      <c r="F37" s="331">
        <f>E37</f>
        <v>0</v>
      </c>
      <c r="G37" s="331">
        <f>E37</f>
        <v>0</v>
      </c>
      <c r="H37" s="331">
        <f>E37</f>
        <v>0</v>
      </c>
      <c r="I37" s="331">
        <f>E37</f>
        <v>0</v>
      </c>
      <c r="J37" s="331">
        <f>E37</f>
        <v>0</v>
      </c>
      <c r="K37" s="316">
        <f t="shared" si="2"/>
        <v>0</v>
      </c>
    </row>
    <row r="38" spans="1:30" x14ac:dyDescent="0.25">
      <c r="B38" s="312" t="s">
        <v>28</v>
      </c>
      <c r="C38" s="286"/>
      <c r="D38" s="329">
        <v>0</v>
      </c>
      <c r="E38" s="315">
        <v>0</v>
      </c>
      <c r="F38" s="315">
        <v>0</v>
      </c>
      <c r="G38" s="315">
        <v>0</v>
      </c>
      <c r="H38" s="315">
        <v>0</v>
      </c>
      <c r="I38" s="315">
        <v>0</v>
      </c>
      <c r="J38" s="315">
        <v>0</v>
      </c>
      <c r="K38" s="316">
        <f t="shared" si="2"/>
        <v>0</v>
      </c>
    </row>
    <row r="39" spans="1:30" x14ac:dyDescent="0.25">
      <c r="B39" s="312" t="s">
        <v>28</v>
      </c>
      <c r="C39" s="286"/>
      <c r="D39" s="329">
        <v>0</v>
      </c>
      <c r="E39" s="315">
        <v>0</v>
      </c>
      <c r="F39" s="315">
        <v>0</v>
      </c>
      <c r="G39" s="315">
        <v>0</v>
      </c>
      <c r="H39" s="315">
        <v>0</v>
      </c>
      <c r="I39" s="315">
        <v>0</v>
      </c>
      <c r="J39" s="315">
        <v>0</v>
      </c>
      <c r="K39" s="316">
        <f t="shared" si="2"/>
        <v>0</v>
      </c>
    </row>
    <row r="40" spans="1:30" x14ac:dyDescent="0.25">
      <c r="B40" s="312" t="s">
        <v>28</v>
      </c>
      <c r="C40" s="286"/>
      <c r="D40" s="329">
        <v>0</v>
      </c>
      <c r="E40" s="315">
        <v>0</v>
      </c>
      <c r="F40" s="315">
        <v>0</v>
      </c>
      <c r="G40" s="315">
        <v>0</v>
      </c>
      <c r="H40" s="315">
        <v>0</v>
      </c>
      <c r="I40" s="315">
        <v>0</v>
      </c>
      <c r="J40" s="315">
        <v>0</v>
      </c>
      <c r="K40" s="316">
        <f t="shared" si="2"/>
        <v>0</v>
      </c>
    </row>
    <row r="41" spans="1:30" x14ac:dyDescent="0.25">
      <c r="B41" s="312" t="s">
        <v>28</v>
      </c>
      <c r="C41" s="286"/>
      <c r="D41" s="329">
        <v>0</v>
      </c>
      <c r="E41" s="315">
        <v>0</v>
      </c>
      <c r="F41" s="315">
        <v>0</v>
      </c>
      <c r="G41" s="315">
        <v>0</v>
      </c>
      <c r="H41" s="315">
        <v>0</v>
      </c>
      <c r="I41" s="315">
        <v>0</v>
      </c>
      <c r="J41" s="315">
        <v>0</v>
      </c>
      <c r="K41" s="316">
        <f t="shared" si="2"/>
        <v>0</v>
      </c>
    </row>
    <row r="42" spans="1:30" x14ac:dyDescent="0.25">
      <c r="B42" s="312" t="s">
        <v>28</v>
      </c>
      <c r="C42" s="286"/>
      <c r="D42" s="329">
        <v>0</v>
      </c>
      <c r="E42" s="315">
        <v>0</v>
      </c>
      <c r="F42" s="315">
        <v>0</v>
      </c>
      <c r="G42" s="315">
        <v>0</v>
      </c>
      <c r="H42" s="315">
        <v>0</v>
      </c>
      <c r="I42" s="315">
        <v>0</v>
      </c>
      <c r="J42" s="315">
        <v>0</v>
      </c>
      <c r="K42" s="316">
        <f t="shared" si="2"/>
        <v>0</v>
      </c>
    </row>
    <row r="43" spans="1:30" s="332" customFormat="1" ht="18.75" customHeight="1" x14ac:dyDescent="0.25">
      <c r="A43" s="310"/>
      <c r="B43" s="900" t="s">
        <v>47</v>
      </c>
      <c r="C43" s="900"/>
      <c r="D43" s="320">
        <f t="shared" ref="D43:J43" si="3">SUM(D23:D42)</f>
        <v>0</v>
      </c>
      <c r="E43" s="320">
        <f t="shared" si="3"/>
        <v>0</v>
      </c>
      <c r="F43" s="320">
        <f t="shared" si="3"/>
        <v>0</v>
      </c>
      <c r="G43" s="320">
        <f t="shared" si="3"/>
        <v>0</v>
      </c>
      <c r="H43" s="320">
        <f t="shared" si="3"/>
        <v>0</v>
      </c>
      <c r="I43" s="320">
        <f t="shared" si="3"/>
        <v>0</v>
      </c>
      <c r="J43" s="320">
        <f t="shared" si="3"/>
        <v>0</v>
      </c>
      <c r="K43" s="320">
        <f t="shared" si="2"/>
        <v>0</v>
      </c>
      <c r="L43" s="310"/>
      <c r="M43" s="310"/>
      <c r="N43" s="310"/>
      <c r="O43" s="310"/>
      <c r="P43" s="310"/>
      <c r="Q43" s="310"/>
      <c r="R43" s="310"/>
      <c r="S43" s="310"/>
      <c r="T43" s="310"/>
      <c r="U43" s="310"/>
      <c r="V43" s="310"/>
      <c r="W43" s="310"/>
      <c r="X43" s="310"/>
      <c r="Y43" s="310"/>
      <c r="Z43" s="310"/>
      <c r="AA43" s="310"/>
      <c r="AB43" s="310"/>
      <c r="AC43" s="310"/>
      <c r="AD43" s="310"/>
    </row>
    <row r="44" spans="1:30" s="278" customFormat="1" ht="20.25" customHeight="1" x14ac:dyDescent="0.25">
      <c r="D44" s="333"/>
      <c r="E44" s="333"/>
      <c r="F44" s="333"/>
      <c r="G44" s="333"/>
      <c r="H44" s="333"/>
      <c r="I44" s="333"/>
      <c r="J44" s="333"/>
      <c r="K44" s="334"/>
    </row>
    <row r="45" spans="1:30" s="322" customFormat="1" ht="31.5" customHeight="1" x14ac:dyDescent="0.25">
      <c r="A45" s="321"/>
      <c r="C45" s="335" t="s">
        <v>48</v>
      </c>
      <c r="D45" s="320">
        <f t="shared" ref="D45:K45" si="4">D19-D43</f>
        <v>0</v>
      </c>
      <c r="E45" s="320">
        <f t="shared" si="4"/>
        <v>0</v>
      </c>
      <c r="F45" s="320">
        <f t="shared" si="4"/>
        <v>0</v>
      </c>
      <c r="G45" s="320">
        <f t="shared" si="4"/>
        <v>0</v>
      </c>
      <c r="H45" s="320">
        <f t="shared" si="4"/>
        <v>0</v>
      </c>
      <c r="I45" s="320">
        <f t="shared" si="4"/>
        <v>0</v>
      </c>
      <c r="J45" s="320">
        <f t="shared" si="4"/>
        <v>0</v>
      </c>
      <c r="K45" s="320">
        <f t="shared" si="4"/>
        <v>0</v>
      </c>
      <c r="L45" s="321"/>
      <c r="M45" s="321"/>
      <c r="N45" s="321"/>
      <c r="O45" s="321"/>
      <c r="P45" s="321"/>
      <c r="Q45" s="321"/>
      <c r="R45" s="321"/>
      <c r="S45" s="321"/>
      <c r="T45" s="321"/>
      <c r="U45" s="321"/>
      <c r="V45" s="321"/>
      <c r="W45" s="321"/>
      <c r="X45" s="321"/>
      <c r="Y45" s="321"/>
      <c r="Z45" s="321"/>
      <c r="AA45" s="321"/>
      <c r="AB45" s="321"/>
      <c r="AC45" s="321"/>
      <c r="AD45" s="321"/>
    </row>
    <row r="46" spans="1:30" s="278" customFormat="1" ht="21" customHeight="1" x14ac:dyDescent="0.25">
      <c r="C46" s="336"/>
      <c r="D46" s="337"/>
      <c r="E46" s="337"/>
      <c r="F46" s="337"/>
      <c r="G46" s="337"/>
      <c r="H46" s="337"/>
      <c r="I46" s="337"/>
      <c r="J46" s="337"/>
      <c r="K46" s="337"/>
    </row>
    <row r="47" spans="1:30" ht="27.6" x14ac:dyDescent="0.25">
      <c r="C47" s="338" t="s">
        <v>49</v>
      </c>
      <c r="D47" s="339">
        <v>0</v>
      </c>
      <c r="E47" s="320">
        <f t="shared" ref="E47:K47" si="5">D49</f>
        <v>0</v>
      </c>
      <c r="F47" s="320">
        <f t="shared" si="5"/>
        <v>0</v>
      </c>
      <c r="G47" s="320">
        <f t="shared" si="5"/>
        <v>0</v>
      </c>
      <c r="H47" s="320">
        <f t="shared" si="5"/>
        <v>0</v>
      </c>
      <c r="I47" s="320">
        <f t="shared" si="5"/>
        <v>0</v>
      </c>
      <c r="J47" s="320">
        <f t="shared" si="5"/>
        <v>0</v>
      </c>
      <c r="K47" s="320">
        <f t="shared" si="5"/>
        <v>0</v>
      </c>
    </row>
    <row r="48" spans="1:30" s="278" customFormat="1" x14ac:dyDescent="0.25">
      <c r="B48" s="340"/>
      <c r="C48" s="341"/>
      <c r="D48" s="337"/>
      <c r="E48" s="337"/>
      <c r="F48" s="337"/>
      <c r="G48" s="337"/>
      <c r="H48" s="337"/>
      <c r="I48" s="337"/>
      <c r="J48" s="337"/>
      <c r="K48" s="337"/>
    </row>
    <row r="49" spans="2:11" ht="30.75" customHeight="1" x14ac:dyDescent="0.25">
      <c r="C49" s="338" t="s">
        <v>50</v>
      </c>
      <c r="D49" s="320">
        <f t="shared" ref="D49:J49" si="6">D45+D47</f>
        <v>0</v>
      </c>
      <c r="E49" s="320">
        <f t="shared" si="6"/>
        <v>0</v>
      </c>
      <c r="F49" s="320">
        <f t="shared" si="6"/>
        <v>0</v>
      </c>
      <c r="G49" s="320">
        <f t="shared" si="6"/>
        <v>0</v>
      </c>
      <c r="H49" s="320">
        <f t="shared" si="6"/>
        <v>0</v>
      </c>
      <c r="I49" s="320">
        <f t="shared" si="6"/>
        <v>0</v>
      </c>
      <c r="J49" s="320">
        <f t="shared" si="6"/>
        <v>0</v>
      </c>
      <c r="K49" s="320">
        <f>K47</f>
        <v>0</v>
      </c>
    </row>
    <row r="50" spans="2:11" s="278" customFormat="1" x14ac:dyDescent="0.25"/>
    <row r="51" spans="2:11" s="278" customFormat="1" x14ac:dyDescent="0.25"/>
    <row r="52" spans="2:11" s="278" customFormat="1" ht="17.399999999999999" x14ac:dyDescent="0.25">
      <c r="B52" s="894" t="s">
        <v>51</v>
      </c>
      <c r="C52" s="894"/>
      <c r="D52" s="894"/>
      <c r="E52" s="894"/>
      <c r="F52" s="894"/>
      <c r="G52" s="894"/>
      <c r="H52" s="894"/>
      <c r="I52" s="894"/>
      <c r="J52" s="894"/>
      <c r="K52" s="894"/>
    </row>
    <row r="53" spans="2:11" ht="18" customHeight="1" x14ac:dyDescent="0.25">
      <c r="B53" s="895" t="s">
        <v>52</v>
      </c>
      <c r="C53" s="895"/>
      <c r="D53" s="895"/>
      <c r="E53" s="895"/>
      <c r="F53" s="895"/>
      <c r="G53" s="895"/>
      <c r="H53" s="895"/>
      <c r="I53" s="895"/>
      <c r="J53" s="895"/>
      <c r="K53" s="895"/>
    </row>
    <row r="54" spans="2:11" ht="14.25" customHeight="1" x14ac:dyDescent="0.25">
      <c r="B54" s="896"/>
      <c r="C54" s="896"/>
      <c r="D54" s="896"/>
      <c r="E54" s="896"/>
      <c r="F54" s="896"/>
      <c r="G54" s="896"/>
      <c r="H54" s="896"/>
      <c r="I54" s="896"/>
      <c r="J54" s="896"/>
      <c r="K54" s="896"/>
    </row>
    <row r="55" spans="2:11" ht="153" customHeight="1" x14ac:dyDescent="0.25">
      <c r="B55" s="896"/>
      <c r="C55" s="896"/>
      <c r="D55" s="896"/>
      <c r="E55" s="896"/>
      <c r="F55" s="896"/>
      <c r="G55" s="896"/>
      <c r="H55" s="896"/>
      <c r="I55" s="896"/>
      <c r="J55" s="896"/>
      <c r="K55" s="896"/>
    </row>
    <row r="56" spans="2:11" x14ac:dyDescent="0.25">
      <c r="B56" s="278"/>
      <c r="C56" s="278"/>
      <c r="D56" s="278"/>
      <c r="E56" s="278"/>
      <c r="F56" s="278"/>
      <c r="G56" s="278"/>
      <c r="H56" s="278"/>
      <c r="I56" s="278"/>
      <c r="J56" s="278"/>
      <c r="K56" s="278"/>
    </row>
    <row r="57" spans="2:11" x14ac:dyDescent="0.25">
      <c r="B57" s="278"/>
      <c r="C57" s="278"/>
      <c r="D57" s="278"/>
      <c r="E57" s="278"/>
      <c r="F57" s="278"/>
      <c r="G57" s="278"/>
      <c r="H57" s="278"/>
      <c r="I57" s="278"/>
      <c r="J57" s="278"/>
      <c r="K57" s="278"/>
    </row>
    <row r="58" spans="2:11" x14ac:dyDescent="0.25">
      <c r="B58" s="278"/>
      <c r="C58" s="278"/>
      <c r="D58" s="278"/>
      <c r="E58" s="278"/>
      <c r="F58" s="278"/>
      <c r="G58" s="278"/>
      <c r="H58" s="278"/>
      <c r="I58" s="278"/>
      <c r="J58" s="278"/>
      <c r="K58" s="278"/>
    </row>
    <row r="59" spans="2:11" x14ac:dyDescent="0.25">
      <c r="B59" s="278"/>
      <c r="C59" s="278"/>
      <c r="D59" s="278"/>
      <c r="E59" s="278"/>
      <c r="F59" s="278"/>
      <c r="G59" s="278"/>
      <c r="H59" s="278"/>
      <c r="I59" s="278"/>
      <c r="J59" s="278"/>
      <c r="K59" s="278"/>
    </row>
    <row r="60" spans="2:11" x14ac:dyDescent="0.25">
      <c r="B60" s="278"/>
      <c r="C60" s="278"/>
      <c r="D60" s="278"/>
      <c r="E60" s="278"/>
      <c r="F60" s="278"/>
      <c r="G60" s="278"/>
      <c r="H60" s="278"/>
      <c r="I60" s="278"/>
      <c r="J60" s="278"/>
      <c r="K60" s="278"/>
    </row>
    <row r="61" spans="2:11" x14ac:dyDescent="0.25">
      <c r="B61" s="278"/>
      <c r="C61" s="278"/>
      <c r="D61" s="278"/>
      <c r="E61" s="278"/>
      <c r="F61" s="278"/>
      <c r="G61" s="278"/>
      <c r="H61" s="278"/>
      <c r="I61" s="278"/>
      <c r="J61" s="278"/>
      <c r="K61" s="278"/>
    </row>
    <row r="62" spans="2:11" x14ac:dyDescent="0.25">
      <c r="B62" s="278"/>
      <c r="C62" s="278"/>
      <c r="D62" s="278"/>
      <c r="E62" s="278"/>
      <c r="F62" s="278"/>
      <c r="G62" s="278"/>
      <c r="H62" s="278"/>
      <c r="I62" s="278"/>
      <c r="J62" s="278"/>
      <c r="K62" s="278"/>
    </row>
    <row r="63" spans="2:11" x14ac:dyDescent="0.25">
      <c r="B63" s="278"/>
      <c r="C63" s="278"/>
      <c r="D63" s="278"/>
      <c r="E63" s="278"/>
      <c r="F63" s="278"/>
      <c r="G63" s="278"/>
      <c r="H63" s="278"/>
      <c r="I63" s="278"/>
      <c r="J63" s="278"/>
      <c r="K63" s="278"/>
    </row>
    <row r="64" spans="2:11" x14ac:dyDescent="0.25">
      <c r="B64" s="278"/>
      <c r="C64" s="278"/>
      <c r="D64" s="278"/>
      <c r="E64" s="278"/>
      <c r="F64" s="278"/>
      <c r="G64" s="278"/>
      <c r="H64" s="278"/>
      <c r="I64" s="278"/>
      <c r="J64" s="278"/>
      <c r="K64" s="278"/>
    </row>
    <row r="65" spans="2:11" x14ac:dyDescent="0.25">
      <c r="B65" s="278"/>
      <c r="C65" s="278"/>
      <c r="D65" s="278"/>
      <c r="E65" s="278"/>
      <c r="F65" s="278"/>
      <c r="G65" s="278"/>
      <c r="H65" s="278"/>
      <c r="I65" s="278"/>
      <c r="J65" s="278"/>
      <c r="K65" s="278"/>
    </row>
    <row r="66" spans="2:11" x14ac:dyDescent="0.25">
      <c r="B66" s="278"/>
      <c r="C66" s="278"/>
      <c r="D66" s="278"/>
      <c r="E66" s="278"/>
      <c r="F66" s="278"/>
      <c r="G66" s="278"/>
      <c r="H66" s="278"/>
      <c r="I66" s="278"/>
      <c r="J66" s="278"/>
      <c r="K66" s="278"/>
    </row>
  </sheetData>
  <mergeCells count="9">
    <mergeCell ref="B52:K52"/>
    <mergeCell ref="B53:K53"/>
    <mergeCell ref="B54:K55"/>
    <mergeCell ref="J6:K6"/>
    <mergeCell ref="J7:K7"/>
    <mergeCell ref="E11:J11"/>
    <mergeCell ref="B19:C19"/>
    <mergeCell ref="E21:J21"/>
    <mergeCell ref="B43:C43"/>
  </mergeCells>
  <conditionalFormatting sqref="E13:J13">
    <cfRule type="cellIs" dxfId="1" priority="2" stopIfTrue="1" operator="lessThan">
      <formula>0</formula>
    </cfRule>
  </conditionalFormatting>
  <conditionalFormatting sqref="E23:J42">
    <cfRule type="cellIs" dxfId="0" priority="1" stopIfTrue="1" operator="lessThan">
      <formula>0</formula>
    </cfRule>
  </conditionalFormatting>
  <printOptions horizontalCentered="1"/>
  <pageMargins left="0.70866141732283472" right="0.70866141732283472" top="0.74803149606299213" bottom="0.74803149606299213" header="0.31496062992125984" footer="0.31496062992125984"/>
  <pageSetup paperSize="9" scale="45"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70861-36EB-4C53-9434-DB3F3A0DAD69}">
  <sheetPr>
    <tabColor theme="4"/>
    <pageSetUpPr fitToPage="1"/>
  </sheetPr>
  <dimension ref="A1:Q63"/>
  <sheetViews>
    <sheetView showGridLines="0" zoomScale="80" zoomScaleNormal="80" zoomScaleSheetLayoutView="100" zoomScalePageLayoutView="50" workbookViewId="0">
      <selection activeCell="C63" sqref="C63:N63"/>
    </sheetView>
  </sheetViews>
  <sheetFormatPr defaultColWidth="8.69921875" defaultRowHeight="13.8" x14ac:dyDescent="0.25"/>
  <cols>
    <col min="1" max="1" width="4.69921875" style="33" customWidth="1"/>
    <col min="2" max="2" width="4" style="34" customWidth="1"/>
    <col min="3" max="3" width="4.19921875" style="33" customWidth="1"/>
    <col min="4" max="12" width="8.69921875" style="33"/>
    <col min="13" max="13" width="33" style="33" customWidth="1"/>
    <col min="14" max="14" width="39" style="33" customWidth="1"/>
    <col min="15" max="15" width="5" style="33" customWidth="1"/>
    <col min="16" max="16384" width="8.69921875" style="33"/>
  </cols>
  <sheetData>
    <row r="1" spans="1:17" ht="14.4" thickBot="1" x14ac:dyDescent="0.3">
      <c r="A1" s="30"/>
      <c r="B1" s="31"/>
      <c r="C1" s="32"/>
      <c r="D1" s="32"/>
      <c r="E1" s="32"/>
      <c r="F1" s="32"/>
      <c r="G1" s="32"/>
      <c r="H1" s="32"/>
      <c r="I1" s="32"/>
      <c r="J1" s="32"/>
      <c r="K1" s="32"/>
      <c r="L1" s="32"/>
      <c r="M1" s="32"/>
      <c r="N1" s="32"/>
      <c r="O1" s="30"/>
    </row>
    <row r="2" spans="1:17" ht="14.4" thickTop="1" x14ac:dyDescent="0.25">
      <c r="A2" s="30"/>
      <c r="B2" s="39"/>
      <c r="C2" s="30"/>
      <c r="D2" s="30"/>
      <c r="E2" s="30"/>
      <c r="F2" s="30"/>
      <c r="G2" s="30"/>
      <c r="H2" s="30"/>
      <c r="I2" s="30"/>
      <c r="J2" s="30"/>
      <c r="K2" s="30"/>
      <c r="L2" s="30"/>
      <c r="M2" s="30"/>
      <c r="N2" s="30"/>
      <c r="O2" s="30"/>
    </row>
    <row r="3" spans="1:17" ht="17.399999999999999" x14ac:dyDescent="0.25">
      <c r="A3" s="30"/>
      <c r="B3" s="39"/>
      <c r="C3" s="30"/>
      <c r="D3" s="232" t="s">
        <v>53</v>
      </c>
      <c r="E3" s="445" t="str">
        <f>IF(ISBLANK(Guidance!$E$1),"",Guidance!$E$1)</f>
        <v/>
      </c>
      <c r="F3" s="404"/>
      <c r="G3" s="404"/>
      <c r="H3" s="404"/>
      <c r="I3" s="404"/>
      <c r="J3" s="404"/>
      <c r="K3" s="404"/>
      <c r="L3" s="404"/>
      <c r="M3" s="30"/>
      <c r="N3" s="30"/>
      <c r="O3" s="30"/>
    </row>
    <row r="4" spans="1:17" ht="17.399999999999999" x14ac:dyDescent="0.25">
      <c r="A4" s="30"/>
      <c r="B4" s="39"/>
      <c r="C4" s="30"/>
      <c r="D4" s="232" t="s">
        <v>54</v>
      </c>
      <c r="E4" s="445" t="str">
        <f>IF(ISBLANK(Guidance!$E$2),"",Guidance!$E$2)</f>
        <v/>
      </c>
      <c r="F4" s="404"/>
      <c r="G4" s="404"/>
      <c r="H4" s="404"/>
      <c r="I4" s="404"/>
      <c r="J4" s="404"/>
      <c r="K4" s="404"/>
      <c r="L4" s="404"/>
      <c r="M4" s="30"/>
      <c r="N4" s="30"/>
      <c r="O4" s="30"/>
    </row>
    <row r="5" spans="1:17" ht="17.399999999999999" x14ac:dyDescent="0.25">
      <c r="A5" s="30"/>
      <c r="B5" s="39"/>
      <c r="C5" s="30"/>
      <c r="D5" s="232" t="s">
        <v>55</v>
      </c>
      <c r="E5" s="445" t="e">
        <f>IF(ISBLANK(Guidance!#REF!),"",Guidance!#REF!)</f>
        <v>#REF!</v>
      </c>
      <c r="F5" s="404"/>
      <c r="G5" s="404"/>
      <c r="H5" s="404"/>
      <c r="I5" s="404"/>
      <c r="J5" s="404"/>
      <c r="K5" s="404"/>
      <c r="L5" s="404"/>
      <c r="M5" s="30"/>
      <c r="N5" s="30"/>
      <c r="O5" s="30"/>
    </row>
    <row r="6" spans="1:17" ht="19.649999999999999" customHeight="1" x14ac:dyDescent="0.25">
      <c r="A6" s="30"/>
      <c r="C6" s="30"/>
      <c r="D6" s="30"/>
      <c r="E6" s="30"/>
      <c r="F6" s="30"/>
      <c r="G6" s="30"/>
      <c r="H6" s="30"/>
      <c r="I6" s="30"/>
      <c r="J6" s="30"/>
      <c r="K6" s="30"/>
      <c r="L6" s="30"/>
      <c r="M6" s="30"/>
      <c r="N6" s="30"/>
      <c r="O6" s="30"/>
    </row>
    <row r="7" spans="1:17" ht="22.8" x14ac:dyDescent="0.25">
      <c r="A7" s="30"/>
      <c r="B7" s="401" t="s">
        <v>63</v>
      </c>
      <c r="C7" s="401"/>
      <c r="D7" s="401"/>
      <c r="E7" s="401"/>
      <c r="F7" s="401"/>
      <c r="G7" s="401"/>
      <c r="H7" s="401"/>
      <c r="I7" s="401"/>
      <c r="J7" s="401"/>
      <c r="K7" s="401"/>
      <c r="L7" s="401"/>
      <c r="M7" s="401"/>
      <c r="N7" s="401"/>
      <c r="O7" s="30"/>
      <c r="P7" s="30"/>
      <c r="Q7" s="30"/>
    </row>
    <row r="8" spans="1:17" x14ac:dyDescent="0.25">
      <c r="A8" s="30"/>
      <c r="B8" s="39"/>
      <c r="C8" s="30"/>
      <c r="D8" s="30"/>
      <c r="E8" s="30"/>
      <c r="F8" s="30"/>
      <c r="G8" s="30"/>
      <c r="H8" s="30"/>
      <c r="I8" s="30"/>
      <c r="J8" s="30"/>
      <c r="K8" s="30"/>
      <c r="L8" s="30"/>
      <c r="M8" s="30"/>
      <c r="N8" s="30"/>
      <c r="O8" s="30"/>
      <c r="P8" s="30"/>
      <c r="Q8" s="30"/>
    </row>
    <row r="9" spans="1:17" ht="49.35" customHeight="1" x14ac:dyDescent="0.25">
      <c r="B9" s="261" t="s">
        <v>57</v>
      </c>
      <c r="C9" s="402" t="s">
        <v>179</v>
      </c>
      <c r="D9" s="402"/>
      <c r="E9" s="402"/>
      <c r="F9" s="402"/>
      <c r="G9" s="402"/>
      <c r="H9" s="402"/>
      <c r="I9" s="402"/>
      <c r="J9" s="402"/>
      <c r="K9" s="402"/>
      <c r="L9" s="402"/>
      <c r="M9" s="402"/>
      <c r="N9" s="402"/>
    </row>
    <row r="10" spans="1:17" x14ac:dyDescent="0.25">
      <c r="B10" s="261" t="s">
        <v>57</v>
      </c>
      <c r="C10" s="402" t="s">
        <v>65</v>
      </c>
      <c r="D10" s="402"/>
      <c r="E10" s="402"/>
      <c r="F10" s="402"/>
      <c r="G10" s="402"/>
      <c r="H10" s="402"/>
      <c r="I10" s="402"/>
      <c r="J10" s="402"/>
      <c r="K10" s="402"/>
      <c r="L10" s="402"/>
      <c r="M10" s="402"/>
      <c r="N10" s="402"/>
    </row>
    <row r="25" spans="2:14" x14ac:dyDescent="0.25">
      <c r="B25" s="261" t="s">
        <v>57</v>
      </c>
      <c r="C25" s="402" t="s">
        <v>180</v>
      </c>
      <c r="D25" s="402"/>
      <c r="E25" s="402"/>
      <c r="F25" s="402"/>
      <c r="G25" s="402"/>
      <c r="H25" s="402"/>
      <c r="I25" s="402"/>
      <c r="J25" s="402"/>
      <c r="K25" s="402"/>
      <c r="L25" s="402"/>
      <c r="M25" s="402"/>
      <c r="N25" s="402"/>
    </row>
    <row r="37" spans="2:14" ht="49.35" customHeight="1" x14ac:dyDescent="0.25">
      <c r="B37" s="261" t="s">
        <v>57</v>
      </c>
      <c r="C37" s="402" t="s">
        <v>181</v>
      </c>
      <c r="D37" s="402"/>
      <c r="E37" s="402"/>
      <c r="F37" s="402"/>
      <c r="G37" s="402"/>
      <c r="H37" s="402"/>
      <c r="I37" s="402"/>
      <c r="J37" s="402"/>
      <c r="K37" s="402"/>
      <c r="L37" s="402"/>
      <c r="M37" s="402"/>
      <c r="N37" s="402"/>
    </row>
    <row r="52" spans="2:14" ht="33.6" customHeight="1" x14ac:dyDescent="0.25">
      <c r="B52" s="261" t="s">
        <v>57</v>
      </c>
      <c r="C52" s="901" t="s">
        <v>182</v>
      </c>
      <c r="D52" s="901"/>
      <c r="E52" s="901"/>
      <c r="F52" s="901"/>
      <c r="G52" s="901"/>
      <c r="H52" s="901"/>
      <c r="I52" s="901"/>
      <c r="J52" s="901"/>
      <c r="K52" s="901"/>
      <c r="L52" s="901"/>
      <c r="M52" s="901"/>
      <c r="N52" s="901"/>
    </row>
    <row r="63" spans="2:14" ht="33.75" customHeight="1" x14ac:dyDescent="0.25">
      <c r="B63" s="261" t="s">
        <v>57</v>
      </c>
      <c r="C63" s="901" t="s">
        <v>183</v>
      </c>
      <c r="D63" s="901"/>
      <c r="E63" s="901"/>
      <c r="F63" s="901"/>
      <c r="G63" s="901"/>
      <c r="H63" s="901"/>
      <c r="I63" s="901"/>
      <c r="J63" s="901"/>
      <c r="K63" s="901"/>
      <c r="L63" s="901"/>
      <c r="M63" s="901"/>
      <c r="N63" s="901"/>
    </row>
  </sheetData>
  <sheetProtection selectLockedCells="1"/>
  <mergeCells count="10">
    <mergeCell ref="E3:L3"/>
    <mergeCell ref="E4:L4"/>
    <mergeCell ref="E5:L5"/>
    <mergeCell ref="C25:N25"/>
    <mergeCell ref="C37:N37"/>
    <mergeCell ref="C63:N63"/>
    <mergeCell ref="C52:N52"/>
    <mergeCell ref="B7:N7"/>
    <mergeCell ref="C9:N9"/>
    <mergeCell ref="C10:N10"/>
  </mergeCells>
  <printOptions horizontalCentered="1"/>
  <pageMargins left="0.31496062992125984" right="0.31496062992125984" top="0.35433070866141736" bottom="0.15748031496062992" header="0.31496062992125984" footer="0.11811023622047245"/>
  <pageSetup paperSize="9"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BBB Document" ma:contentTypeID="0x010100480CB59BB45EF54FBF22AC331A671B2900EDD87DFCF384224881EAC8E987AEF040" ma:contentTypeVersion="3" ma:contentTypeDescription="Default content type for all libraries" ma:contentTypeScope="" ma:versionID="81f45a0ffbe5e2ef07ac60593fa9b1db">
  <xsd:schema xmlns:xsd="http://www.w3.org/2001/XMLSchema" xmlns:xs="http://www.w3.org/2001/XMLSchema" xmlns:p="http://schemas.microsoft.com/office/2006/metadata/properties" xmlns:ns2="28151370-5e02-4f6c-aff6-f20a019dd6fd" targetNamespace="http://schemas.microsoft.com/office/2006/metadata/properties" ma:root="true" ma:fieldsID="d9900f676b55dbd058100e3808e6a833" ns2:_="">
    <xsd:import namespace="28151370-5e02-4f6c-aff6-f20a019dd6fd"/>
    <xsd:element name="properties">
      <xsd:complexType>
        <xsd:sequence>
          <xsd:element name="documentManagement">
            <xsd:complexType>
              <xsd:all>
                <xsd:element ref="ns2:DocumentClassification" minOccurs="0"/>
                <xsd:element ref="ns2:PD" minOccurs="0"/>
                <xsd:element ref="ns2:SC-PD" minOccurs="0"/>
                <xsd:element ref="ns2:A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151370-5e02-4f6c-aff6-f20a019dd6fd" elementFormDefault="qualified">
    <xsd:import namespace="http://schemas.microsoft.com/office/2006/documentManagement/types"/>
    <xsd:import namespace="http://schemas.microsoft.com/office/infopath/2007/PartnerControls"/>
    <xsd:element name="DocumentClassification" ma:index="8" nillable="true" ma:displayName="Document Classification" ma:default="Official" ma:format="Dropdown" ma:internalName="DocumentClassification">
      <xsd:simpleType>
        <xsd:restriction base="dms:Choice">
          <xsd:enumeration value="Official"/>
          <xsd:enumeration value="Official - Sensitive"/>
          <xsd:enumeration value="Official - Sensitive: Personal Data"/>
        </xsd:restriction>
      </xsd:simpleType>
    </xsd:element>
    <xsd:element name="PD" ma:index="9" nillable="true" ma:displayName="PD" ma:default="N" ma:format="Dropdown" ma:internalName="PD">
      <xsd:simpleType>
        <xsd:restriction base="dms:Choice">
          <xsd:enumeration value="N"/>
          <xsd:enumeration value="Y"/>
        </xsd:restriction>
      </xsd:simpleType>
    </xsd:element>
    <xsd:element name="SC-PD" ma:index="10" nillable="true" ma:displayName="SC-PD" ma:default="N" ma:format="Dropdown" ma:internalName="SC_x002d_PD">
      <xsd:simpleType>
        <xsd:restriction base="dms:Choice">
          <xsd:enumeration value="N"/>
          <xsd:enumeration value="Y"/>
        </xsd:restriction>
      </xsd:simpleType>
    </xsd:element>
    <xsd:element name="AR" ma:index="11" nillable="true" ma:displayName="AR" ma:default="N" ma:format="Dropdown" ma:internalName="AR">
      <xsd:simpleType>
        <xsd:restriction base="dms:Choice">
          <xsd:enumeration value="N"/>
          <xsd:enumeration value="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899ca00-cb3a-44dc-80ac-37b6f5846730" ContentTypeId="0x010100480CB59BB45EF54FBF22AC331A671B29"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Classification xmlns="28151370-5e02-4f6c-aff6-f20a019dd6fd">Official</DocumentClassification>
    <PD xmlns="28151370-5e02-4f6c-aff6-f20a019dd6fd">N</PD>
    <AR xmlns="28151370-5e02-4f6c-aff6-f20a019dd6fd">N</AR>
    <SC-PD xmlns="28151370-5e02-4f6c-aff6-f20a019dd6fd">N</SC-PD>
  </documentManagement>
</p:properties>
</file>

<file path=customXml/itemProps1.xml><?xml version="1.0" encoding="utf-8"?>
<ds:datastoreItem xmlns:ds="http://schemas.openxmlformats.org/officeDocument/2006/customXml" ds:itemID="{43DFAAAA-1DAC-4AF7-A058-0D8CC411B96F}">
  <ds:schemaRefs>
    <ds:schemaRef ds:uri="http://schemas.microsoft.com/office/2006/metadata/contentType"/>
    <ds:schemaRef ds:uri="http://schemas.microsoft.com/office/2006/metadata/properties/metaAttributes"/>
    <ds:schemaRef ds:uri="http://www.w3.org/2000/xmlns/"/>
    <ds:schemaRef ds:uri="http://www.w3.org/2001/XMLSchema"/>
    <ds:schemaRef ds:uri="28151370-5e02-4f6c-aff6-f20a019dd6fd"/>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919629-48ED-4E0C-ACC1-2A3467205628}">
  <ds:schemaRefs>
    <ds:schemaRef ds:uri="Microsoft.SharePoint.Taxonomy.ContentTypeSync"/>
  </ds:schemaRefs>
</ds:datastoreItem>
</file>

<file path=customXml/itemProps3.xml><?xml version="1.0" encoding="utf-8"?>
<ds:datastoreItem xmlns:ds="http://schemas.openxmlformats.org/officeDocument/2006/customXml" ds:itemID="{D6140343-1F9F-46D3-BA41-0CB42764A67C}">
  <ds:schemaRefs>
    <ds:schemaRef ds:uri="http://schemas.microsoft.com/sharepoint/v3/contenttype/forms"/>
  </ds:schemaRefs>
</ds:datastoreItem>
</file>

<file path=customXml/itemProps4.xml><?xml version="1.0" encoding="utf-8"?>
<ds:datastoreItem xmlns:ds="http://schemas.openxmlformats.org/officeDocument/2006/customXml" ds:itemID="{15285A23-4D59-483C-AA7D-701F9686A045}">
  <ds:schemaRefs>
    <ds:schemaRef ds:uri="http://schemas.microsoft.com/office/2006/metadata/properties"/>
    <ds:schemaRef ds:uri="http://www.w3.org/2000/xmlns/"/>
    <ds:schemaRef ds:uri="28151370-5e02-4f6c-aff6-f20a019dd6f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Months</vt:lpstr>
      <vt:lpstr>Guidance</vt:lpstr>
      <vt:lpstr>1 Business Plan(BP)</vt:lpstr>
      <vt:lpstr>Loan Calculator</vt:lpstr>
      <vt:lpstr>2 Personal Survival Budget(PSB)</vt:lpstr>
      <vt:lpstr>3 Sales Assumptions(SA)</vt:lpstr>
      <vt:lpstr>4 Cash Flow Forecast(CFF)</vt:lpstr>
      <vt:lpstr>1 Actual Cash Flows</vt:lpstr>
      <vt:lpstr>Excel Tips</vt:lpstr>
      <vt:lpstr>'Loan Calculator'!ColumnTitle1</vt:lpstr>
      <vt:lpstr>'Loan Calculator'!Full_Print</vt:lpstr>
      <vt:lpstr>'Loan Calculator'!Interest_Rate</vt:lpstr>
      <vt:lpstr>'Loan Calculator'!Loan_Amount</vt:lpstr>
      <vt:lpstr>'Loan Calculator'!Loan_Start</vt:lpstr>
      <vt:lpstr>'Loan Calculator'!Loan_Years</vt:lpstr>
      <vt:lpstr>'Loan Calculator'!Number_of_Payments</vt:lpstr>
      <vt:lpstr>'1 Actual Cash Flows'!Print_Area</vt:lpstr>
      <vt:lpstr>'2 Personal Survival Budget(PSB)'!Print_Area</vt:lpstr>
      <vt:lpstr>'3 Sales Assumptions(SA)'!Print_Area</vt:lpstr>
      <vt:lpstr>'4 Cash Flow Forecast(CFF)'!Print_Area</vt:lpstr>
      <vt:lpstr>'Excel Tips'!Print_Area</vt:lpstr>
      <vt:lpstr>Guidance!Print_Area</vt:lpstr>
      <vt:lpstr>'Loan Calculator'!Print_Titles</vt:lpstr>
      <vt:lpstr>'Loan Calculator'!RowTitleRegion1..E6</vt:lpstr>
      <vt:lpstr>'Loan Calculator'!RowTitleRegion2..E11</vt:lpstr>
      <vt:lpstr>'Loan Calculator'!Total_Cost</vt:lpstr>
      <vt:lpstr>'Loan Calculator'!Total_Interest</vt:lpstr>
    </vt:vector>
  </TitlesOfParts>
  <Manager/>
  <Company>Start Up Loans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Sarah Stephens</dc:creator>
  <cp:keywords/>
  <dc:description/>
  <cp:lastModifiedBy>Bhupinder Sidhu</cp:lastModifiedBy>
  <cp:revision/>
  <dcterms:created xsi:type="dcterms:W3CDTF">2013-11-28T09:20:30Z</dcterms:created>
  <dcterms:modified xsi:type="dcterms:W3CDTF">2025-05-20T08:49:20Z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0x010100480CB59BB45EF54FBF22AC331A671B2900EDD87DFCF384224881EAC8E987AEF040</vt:lpwstr>
  </property>
  <property fmtid="{D5CDD505-2E9C-101B-9397-08002B2CF9AE}" pid="3" name="SharedWithUsers">
    <vt:lpwstr>230;#Gonzalo Acha</vt:lpwstr>
  </property>
  <property fmtid="{D5CDD505-2E9C-101B-9397-08002B2CF9AE}" pid="4" name="WorkbookGuid">
    <vt:lpwstr>03f9380b-c72c-477a-b48a-83a2b3a91682</vt:lpwstr>
  </property>
</Properties>
</file>